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886" activeTab="0"/>
  </bookViews>
  <sheets>
    <sheet name="0 อำเภอเมืองปาน" sheetId="1" r:id="rId1"/>
    <sheet name="1 ต เมืองปาน" sheetId="2" r:id="rId2"/>
    <sheet name="2 ต บ้านขอ" sheetId="3" r:id="rId3"/>
    <sheet name="3 ต ทุ่งกว๋าว" sheetId="4" r:id="rId4"/>
    <sheet name="4 ต แจ้ซ้อน" sheetId="5" r:id="rId5"/>
    <sheet name="5 ต หัวเมือง" sheetId="6" r:id="rId6"/>
  </sheets>
  <definedNames>
    <definedName name="_xlnm.Print_Titles" localSheetId="0">'0 อำเภอเมืองปาน'!$A:$A,'0 อำเภอเมืองปาน'!$1:$3</definedName>
    <definedName name="_xlnm.Print_Titles" localSheetId="1">'1 ต เมืองปาน'!$A:$A,'1 ต เมืองปาน'!$1:$3</definedName>
    <definedName name="_xlnm.Print_Titles" localSheetId="2">'2 ต บ้านขอ'!$A:$A,'2 ต บ้านขอ'!$1:$3</definedName>
    <definedName name="_xlnm.Print_Titles" localSheetId="3">'3 ต ทุ่งกว๋าว'!$A:$A,'3 ต ทุ่งกว๋าว'!$1:$3</definedName>
    <definedName name="_xlnm.Print_Titles" localSheetId="4">'4 ต แจ้ซ้อน'!$A:$A,'4 ต แจ้ซ้อน'!$1:$3</definedName>
    <definedName name="_xlnm.Print_Titles" localSheetId="5">'5 ต หัวเมือง'!$A:$A,'5 ต หัวเมือง'!$1:$3</definedName>
  </definedNames>
  <calcPr fullCalcOnLoad="1"/>
</workbook>
</file>

<file path=xl/sharedStrings.xml><?xml version="1.0" encoding="utf-8"?>
<sst xmlns="http://schemas.openxmlformats.org/spreadsheetml/2006/main" count="1475" uniqueCount="152">
  <si>
    <t>ทั้งหมด</t>
  </si>
  <si>
    <t>พื้นที่</t>
  </si>
  <si>
    <t>การเกษตร</t>
  </si>
  <si>
    <t>อยู่อาศัย</t>
  </si>
  <si>
    <t>อื่นๆ</t>
  </si>
  <si>
    <t>รวม</t>
  </si>
  <si>
    <t>ครัวเรือน(หลัง)</t>
  </si>
  <si>
    <t>เกษตรกร</t>
  </si>
  <si>
    <t>ชาย</t>
  </si>
  <si>
    <t>หญิง</t>
  </si>
  <si>
    <t>ข้าว</t>
  </si>
  <si>
    <t>พืชไร่</t>
  </si>
  <si>
    <t>ไม้ผล</t>
  </si>
  <si>
    <t>ไม้ดอก</t>
  </si>
  <si>
    <t>พืชผัก</t>
  </si>
  <si>
    <t>ไม้ประดับ</t>
  </si>
  <si>
    <t>ไม้โตเร็ว</t>
  </si>
  <si>
    <t>เกษตร</t>
  </si>
  <si>
    <t>พื้นที่ปลูกข้าว(ไร่)</t>
  </si>
  <si>
    <t>นาปี</t>
  </si>
  <si>
    <t>นาปรัง</t>
  </si>
  <si>
    <t>มันสำปะหลัง</t>
  </si>
  <si>
    <t>ลานตากข้าว</t>
  </si>
  <si>
    <t>(ลาน)</t>
  </si>
  <si>
    <t>โรงสีชุมชน</t>
  </si>
  <si>
    <t>(โรง)</t>
  </si>
  <si>
    <t>โรงสีใหญ่</t>
  </si>
  <si>
    <t>ฉางเก็บผลผลิต</t>
  </si>
  <si>
    <t>ลานตากมัน</t>
  </si>
  <si>
    <t>บ่อบาดาล</t>
  </si>
  <si>
    <t>การเกษตร(บ่อ)</t>
  </si>
  <si>
    <t>สระเก็บน้ำ</t>
  </si>
  <si>
    <t>สาธารณะ</t>
  </si>
  <si>
    <t>ข้าวโพดเลี้ยงสัตว์</t>
  </si>
  <si>
    <t>(ฉาง/ตร.ม.)</t>
  </si>
  <si>
    <t>จำนวนสระ</t>
  </si>
  <si>
    <t>พื้นที่สระ(ไร่)</t>
  </si>
  <si>
    <t>ชื่อตำบล</t>
  </si>
  <si>
    <t>หมู่ที่/บ้าน</t>
  </si>
  <si>
    <t>สับปะรด</t>
  </si>
  <si>
    <t>ถั่วลิสง</t>
  </si>
  <si>
    <t>ถั่วเหลือง</t>
  </si>
  <si>
    <t>คำจำกัดความ :</t>
  </si>
  <si>
    <t xml:space="preserve">พื้นที่ทั้งหมด ต้องเท่ากับผลรวมจากพื้นที่ต่างๆ </t>
  </si>
  <si>
    <t xml:space="preserve">การเกษตร </t>
  </si>
  <si>
    <t>พื้นที่อื่นๆ หมายถึง พื้นที่นอกเหนือจากพื้นที่การเกษตร พื้นที่ที่อยู่อาศัย พื้นที่สาธารณะ เช่น พื้นที่ป่าไม้ เป็นต้น</t>
  </si>
  <si>
    <t xml:space="preserve">จำนวนครัวเรือนเกษตรกร หมายถึง จำนวนครัวเรือนเกษตรกร โดยพิจารณาจากบ้านเลขที่เป็นหลัก </t>
  </si>
  <si>
    <t>จำนวนประชากร (คน)</t>
  </si>
  <si>
    <t>จำนวนเกษตรกร (คน)</t>
  </si>
  <si>
    <t>จำนวนประชากร หมายถึง ประชากรทั้งหมดในพื้นที่</t>
  </si>
  <si>
    <t>จำนวนเกษตรกร  หมายถึง จำนวนประชากรที่ดำเนินกิจกรรมการเกษตร ทั้งเป็นอาชีพหลัก และอาชีพรอง</t>
  </si>
  <si>
    <t>กาแฟ</t>
  </si>
  <si>
    <t>ลำไย</t>
  </si>
  <si>
    <t>พื้นที่ปลูกพืชไร่ ไม่ผล ไม้ยืนต้น (ไร่)</t>
  </si>
  <si>
    <t>พื้นที่การเกษตรอื่นๆ หมายถึง พื้นที่การเกษตรที่ไม่ไม่ได้ประกอบกิจกรรมต่างๆ ตามที่กำหนด เช่น พื้นที่เลี้ยงสัตว์ เป็นต้น</t>
  </si>
  <si>
    <t>ไม้ยืนต้น</t>
  </si>
  <si>
    <t>ไม้ยืนต้น อาทิเช่น ยางพารา เป็นต้น</t>
  </si>
  <si>
    <t xml:space="preserve">ไม้โตเร็ว หมายถึง ไม้ป่า  อาทิเช่น สัก กฤษณา เป็นต้น </t>
  </si>
  <si>
    <t>พื้นที่อื่นๆ  สามารถเพิ่มเติมได้ โดย ระบุ ชนิดพืชที่ต้องการได้ตามความประสงค์ของตำบล อำเภอ</t>
  </si>
  <si>
    <t>หมู่ที่ 1 บ้านทุ่งโป่ง</t>
  </si>
  <si>
    <t>หมู่ที่ 2 บ้านดอนแก้ว</t>
  </si>
  <si>
    <t>หมู่ที่ 3 บ้านน้ำจำ</t>
  </si>
  <si>
    <t>หมู่ที่ 4 บ้านแพะ</t>
  </si>
  <si>
    <t>หมู่ที่ 5 บ้านปางอ่าย</t>
  </si>
  <si>
    <t>หมู่ที่ 6 บ้านดอนไชย</t>
  </si>
  <si>
    <t>หมู่ที่ 7 บ้านสบปาน</t>
  </si>
  <si>
    <t>หมุ่ที่ 8 บ้านน้ำโจ้</t>
  </si>
  <si>
    <t>หมูที่ 9 บ้านหลวงเมืองปาน</t>
  </si>
  <si>
    <t>หมู่ที่ 1 บ้านทุ่งส้าน</t>
  </si>
  <si>
    <t>หมู่ที่ 2 บ้านทุ่งสะแกง</t>
  </si>
  <si>
    <t>หมู่ที่ 3 บ้านป่าเหว</t>
  </si>
  <si>
    <t>หมู่ที่ 5 บ้านหนอง</t>
  </si>
  <si>
    <t>หมู่ที่ 6 บ้านแม่กองปิน</t>
  </si>
  <si>
    <t>หมู่ที่ 7 บ้านปางดะ</t>
  </si>
  <si>
    <t>หมู่ที่ 8 บ้านม่วง</t>
  </si>
  <si>
    <t>หมู่ที่ 10 บ้านทุ่งแล้ง</t>
  </si>
  <si>
    <t>หมู่ที่ 11 บ้านทุ่งบอม</t>
  </si>
  <si>
    <t>หมู่ที่ 12 บ้านกลาง</t>
  </si>
  <si>
    <t>หมู่ที่ 13 บ้านวังฆ้อง</t>
  </si>
  <si>
    <t>หมู่ที่ 1 บ้านขาม</t>
  </si>
  <si>
    <t>หมู่ที่ ๒ บ้านกล้วย</t>
  </si>
  <si>
    <t>หมู่ที่ ๓ บ้านต้นงุ้น</t>
  </si>
  <si>
    <t>หมู่ที่ ๔ บ้านไร่</t>
  </si>
  <si>
    <t>หมู่ที่ ๕ บ้านหัวเมือง</t>
  </si>
  <si>
    <t>หมู่ที่ ๖ บ้านทุ่งยาง</t>
  </si>
  <si>
    <t>หมู่ที่ ๗ บ้านเดื่อ</t>
  </si>
  <si>
    <t>หมู่ที่ ๘ บ้านแม่ต๋อม</t>
  </si>
  <si>
    <t>หมู่ที่ ๒ บ้านศรีดอนมูล</t>
  </si>
  <si>
    <t>หมู่ที่ ๓ บ้านดินดำ</t>
  </si>
  <si>
    <t>หมู่ที่ ๔ บ้านทุ่ง</t>
  </si>
  <si>
    <t>หมู่ที่ ๕ บ้านหลวงแจ้ซ้อน</t>
  </si>
  <si>
    <t>หมู่ที่ ๖ บ้านสบลี</t>
  </si>
  <si>
    <t>หมู่ที่ ๗ บ้านป่าเหมี้ยง</t>
  </si>
  <si>
    <t>หมู่ที่ ๘ บ้านใหม่พัฒนา</t>
  </si>
  <si>
    <t>หมู่ที่ ๙ บ้านข่วงกอม</t>
  </si>
  <si>
    <t>หมู่ที่ ๑๑ บ้านแจ้ซ้อนเหนือ</t>
  </si>
  <si>
    <t>หมู่ที่ ๑๒ บ้านศรีหลวงแจ้ซ้อน</t>
  </si>
  <si>
    <t>หมู่ที่ ๑ บ้านถ้ำ</t>
  </si>
  <si>
    <t>หมู่ที่ ๒ บ้านทุ่งข่วง</t>
  </si>
  <si>
    <t>หมู่ที่ ๕ บ้านทุ่งกว๋าว</t>
  </si>
  <si>
    <t>หมู่ที่ ๖ บ้านทุ่งปง</t>
  </si>
  <si>
    <t>หมู่ที่ ๗ บ้านปลายนา</t>
  </si>
  <si>
    <t>หมู่ที่ ๘ บ้านทุ่งจี้</t>
  </si>
  <si>
    <t>หมู่ที่ ๙ บ้านเดื่อ</t>
  </si>
  <si>
    <t>หมู่ที่ ๑๐ บ้านหัวทุ่ง</t>
  </si>
  <si>
    <t>หมู่ที่ ๑๒ บ้านแพะใหม่</t>
  </si>
  <si>
    <t>หมู่ที่ ๑๓ บ้านหลวง</t>
  </si>
  <si>
    <t>หมู่ที่ ๑๔ บ้านทุ่งจี้ศรีเจริญ</t>
  </si>
  <si>
    <t>หมู่ที่ ๑๑ บ้านป่าเวียง</t>
  </si>
  <si>
    <t>หมู่ที่ ๓ บ้านทุ่งแท่น</t>
  </si>
  <si>
    <t>-</t>
  </si>
  <si>
    <t>ตำบลเมืองปาน</t>
  </si>
  <si>
    <t>ตำบลบ้านขอ</t>
  </si>
  <si>
    <t>ตำบลทุ่งกว๋าว</t>
  </si>
  <si>
    <t>ตำบลแจ้ซ้อน</t>
  </si>
  <si>
    <t>ตำบลหัวเมือง</t>
  </si>
  <si>
    <t>ตารางที่  ๕  ข้อมูลโครงสร้างพื้นฐานการเกษตร อำเภอ..เมืองปาน... ปี ๒๕63/๒๕64</t>
  </si>
  <si>
    <t>ตารางที่ ๑ ข้อมูลพื้นฐานการเกษตรประจำอำเภอ...เมืองปาน......ปี ๒๕63/๒๕64 (ไร่)</t>
  </si>
  <si>
    <t>ตารางที่ ๓ ข้อมูลการใช้พื้นที่การเกษตรอำเภอ...เมืองปาน....   ปี ๒๕63/๒๕64 (หน่วย: ไร่)</t>
  </si>
  <si>
    <t>ตารางที่ ๔  ข้อมูลการใช้พื้นที่การเกษตรอำเภอ..เมืองปาน....  ปี ๒๕63/๒๕64 (หน่วย: ไร่)</t>
  </si>
  <si>
    <t xml:space="preserve"> </t>
  </si>
  <si>
    <t>ตารางที่  ๒    ข้อมูลครัวเรือนตำบล..เมืองปาน....   ปี ๒๕63/๒๕64</t>
  </si>
  <si>
    <t>ตารางที่ ๓ ข้อมูลการใช้พื้นที่การเกษตรตำบล..เมืองปาน...   ปี ๒๕63/๒๕64 (หน่วย: ไร่)</t>
  </si>
  <si>
    <t>ตารางที่ ๔  ข้อมูลการใช้พื้นที่การเกษตรตำบล..เมืองปาน..  ปี ๒๕63/๒๕64 (หน่วย: ไร่)</t>
  </si>
  <si>
    <t>ตารางที่  ๕  ข้อมูลโครงสร้างพื้นฐานการเกษตรตำบล....เมืองปาน... ปี ๒๕63/๒๕64</t>
  </si>
  <si>
    <t>ตารางที่  ๒    ข้อมูลครัวเรือนตำบล..บ้านขอ.....   ปี ๒๕63/๒๕64</t>
  </si>
  <si>
    <t>ตารางที่ ๓ ข้อมูลการใช้พื้นที่การเกษตรตำบล...บ้านขอ..   ปี ๒๕63/๒๕64 (หน่วย: ไร่)</t>
  </si>
  <si>
    <t>ตารางที่ ๔  ข้อมูลการใช้พื้นที่การเกษตรตำบล…บ้านขอ.......  ปี ๒๕63/๒๕64 (หน่วย: ไร่)</t>
  </si>
  <si>
    <t>ตารางที่  ๕  ข้อมูลโครงสร้างพื้นฐานการเกษตรตำบล...บ้านขอ..... ปี ๒๕63/๒๕64</t>
  </si>
  <si>
    <t>ตารางที่  ๒    ข้อมูลครัวเรือนตำบล...ทุ่งกว๋าว.....   ปี ๒๕63/๒๕64</t>
  </si>
  <si>
    <t>ตารางที่ ๓ ข้อมูลการใช้พื้นที่การเกษตรตำบล....ทุ่งกว๋าว.......   ปี ๒๕63/๒๕64 (หน่วย: ไร่)</t>
  </si>
  <si>
    <t>ตารางที่ ๔  ข้อมูลการใช้พื้นที่การเกษตรตำบล…ทุ่งกว๋าว.....  ปี ๒๕63/๒๕64 (หน่วย: ไร่)</t>
  </si>
  <si>
    <t>ตารางที่  ๕  ข้อมูลโครงสร้างพื้นฐานการเกษตรตำบล.................... ปี ๒๕63/๒๕64</t>
  </si>
  <si>
    <t>ตารางที่  ๒    ข้อมูลครัวเรือนตำบล.....แจ้ซ้อน........   ปี ๒๕63/๒๕64</t>
  </si>
  <si>
    <t>ตารางที่ ๓ ข้อมูลการใช้พื้นที่การเกษตรตำบล...แจ้ซ้อน.....   ปี ๒๕63/๒๕64 (หน่วย: ไร่)</t>
  </si>
  <si>
    <t>ตารางที่ ๔  ข้อมูลการใช้พื้นที่การเกษตรตำบล…แจ้ซ้อน...  ปี ๒๕63/๒๕64 (หน่วย: ไร่)</t>
  </si>
  <si>
    <t>ตารางที่  ๕  ข้อมูลโครงสร้างพื้นฐานการเกษตรตำบล....แจ้ซ้อน..... ปี ๒๕63/๒๕64</t>
  </si>
  <si>
    <t>ตารางที่  ๒    ข้อมูลครัวเรือนตำบล....หัวเมือง.......   ปี ๒๕63/๒๕64</t>
  </si>
  <si>
    <t>ตารางที่ ๓ ข้อมูลการใช้พื้นที่การเกษตรตำบล.....หัวเมือง......   ปี ๒๕63/๒๕64 (หน่วย: ไร่)</t>
  </si>
  <si>
    <t>ตารางที่ ๔  ข้อมูลการใช้พื้นที่การเกษตรตำบล…หัวเมือง...  ปี ๒๕63/๒๕64 (หน่วย: ไร่)</t>
  </si>
  <si>
    <t>ตารางที่  ๕  ข้อมูลโครงสร้างพื้นฐานการเกษตรตำบล....หัวเมือง...... ปี ๒๕63/๒๕64</t>
  </si>
  <si>
    <t>หมู่ที่ 4 บ้านขอใต้</t>
  </si>
  <si>
    <t>หมู่ที่ 9 บ้านขอเหนือ</t>
  </si>
  <si>
    <t>หมู่ที่ ๑ บ้านแม่แจ๋ม</t>
  </si>
  <si>
    <t>หมู่ที่ ๑๐ บ้านปางต้นหนุน</t>
  </si>
  <si>
    <t>หมู่ที่ ๔ บ้านจ๋ง</t>
  </si>
  <si>
    <t>ตารางที่  ๒    ข้อมูลครัวเรือนอำเภอ....เมืองปาน.....   ปี ๒๕64/๒๕65</t>
  </si>
  <si>
    <t>ตารางที่ ๑ ข้อมูลพื้นฐานการเกษตรประจำตำบล.เมืองปาน...ปี ๒๕64/๒๕65 (ไร่)</t>
  </si>
  <si>
    <t>ตารางที่ ๑ ข้อมูลพื้นฐานการเกษตรประจำตำบล..บ้านขอ.....ปี ๒๕64/๒๕65 (ไร่)</t>
  </si>
  <si>
    <t>ตารางที่ ๑ ข้อมูลพื้นฐานการเกษตรประจำตำบล.....ทุ่งกว๋าว.......ปี ๒๕64/๒๕65 (ไร่)</t>
  </si>
  <si>
    <t>ตารางที่ ๑ ข้อมูลพื้นฐานการเกษตรประจำตำบล...แจ้ซ้อน....ปี ๒๕64/๒๕65 (ไร่)</t>
  </si>
  <si>
    <t>ตารางที่ ๑ ข้อมูลพื้นฐานการเกษตรประจำตำบล..หัวเมือง.....ปี ๒๕64/๒๕65 (ไร่)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</si>
</sst>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#,##0.00;[Red]#,##0.00"/>
    <numFmt numFmtId="206" formatCode="_-* #,##0.000_-;\-* #,##0.000_-;_-* &quot;-&quot;??_-;_-@_-"/>
    <numFmt numFmtId="207" formatCode="_-* #,##0.0000_-;\-* #,##0.0000_-;_-* &quot;-&quot;??_-;_-@_-"/>
    <numFmt numFmtId="208" formatCode="#,##0.0"/>
    <numFmt numFmtId="209" formatCode="[$-41E]d\ mmmm\ yyyy"/>
    <numFmt numFmtId="210" formatCode="#,##0.000"/>
    <numFmt numFmtId="211" formatCode="#,##0.0000"/>
    <numFmt numFmtId="212" formatCode="_-* #,##0.00000_-;\-* #,##0.00000_-;_-* &quot;-&quot;??_-;_-@_-"/>
  </numFmts>
  <fonts count="39">
    <font>
      <sz val="10"/>
      <name val="Arial"/>
      <family val="0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204" fontId="1" fillId="0" borderId="10" xfId="36" applyNumberFormat="1" applyFont="1" applyBorder="1" applyAlignment="1">
      <alignment/>
    </xf>
    <xf numFmtId="204" fontId="1" fillId="0" borderId="0" xfId="36" applyNumberFormat="1" applyFont="1" applyBorder="1" applyAlignment="1">
      <alignment/>
    </xf>
    <xf numFmtId="43" fontId="1" fillId="0" borderId="0" xfId="36" applyNumberFormat="1" applyFont="1" applyBorder="1" applyAlignment="1">
      <alignment/>
    </xf>
    <xf numFmtId="204" fontId="1" fillId="0" borderId="0" xfId="36" applyNumberFormat="1" applyFont="1" applyFill="1" applyBorder="1" applyAlignment="1">
      <alignment/>
    </xf>
    <xf numFmtId="204" fontId="1" fillId="0" borderId="0" xfId="36" applyNumberFormat="1" applyFont="1" applyAlignment="1">
      <alignment/>
    </xf>
    <xf numFmtId="204" fontId="2" fillId="0" borderId="11" xfId="36" applyNumberFormat="1" applyFont="1" applyBorder="1" applyAlignment="1">
      <alignment horizontal="center"/>
    </xf>
    <xf numFmtId="204" fontId="3" fillId="0" borderId="0" xfId="36" applyNumberFormat="1" applyFont="1" applyAlignment="1">
      <alignment/>
    </xf>
    <xf numFmtId="204" fontId="3" fillId="0" borderId="12" xfId="36" applyNumberFormat="1" applyFont="1" applyBorder="1" applyAlignment="1">
      <alignment horizontal="center" vertical="center"/>
    </xf>
    <xf numFmtId="204" fontId="3" fillId="0" borderId="13" xfId="36" applyNumberFormat="1" applyFont="1" applyBorder="1" applyAlignment="1">
      <alignment horizontal="center" vertical="center"/>
    </xf>
    <xf numFmtId="204" fontId="3" fillId="0" borderId="0" xfId="36" applyNumberFormat="1" applyFont="1" applyAlignment="1">
      <alignment horizontal="center" vertical="center"/>
    </xf>
    <xf numFmtId="204" fontId="2" fillId="0" borderId="14" xfId="36" applyNumberFormat="1" applyFont="1" applyFill="1" applyBorder="1" applyAlignment="1">
      <alignment horizontal="left"/>
    </xf>
    <xf numFmtId="204" fontId="2" fillId="0" borderId="0" xfId="36" applyNumberFormat="1" applyFont="1" applyFill="1" applyAlignment="1">
      <alignment/>
    </xf>
    <xf numFmtId="204" fontId="2" fillId="0" borderId="15" xfId="36" applyNumberFormat="1" applyFont="1" applyFill="1" applyBorder="1" applyAlignment="1">
      <alignment horizontal="left"/>
    </xf>
    <xf numFmtId="204" fontId="2" fillId="0" borderId="16" xfId="36" applyNumberFormat="1" applyFont="1" applyFill="1" applyBorder="1" applyAlignment="1">
      <alignment horizontal="left"/>
    </xf>
    <xf numFmtId="204" fontId="1" fillId="0" borderId="0" xfId="36" applyNumberFormat="1" applyFont="1" applyFill="1" applyAlignment="1">
      <alignment/>
    </xf>
    <xf numFmtId="204" fontId="2" fillId="0" borderId="17" xfId="36" applyNumberFormat="1" applyFont="1" applyFill="1" applyBorder="1" applyAlignment="1">
      <alignment horizontal="left"/>
    </xf>
    <xf numFmtId="204" fontId="2" fillId="33" borderId="18" xfId="36" applyNumberFormat="1" applyFont="1" applyFill="1" applyBorder="1" applyAlignment="1">
      <alignment horizontal="center"/>
    </xf>
    <xf numFmtId="3" fontId="2" fillId="0" borderId="18" xfId="36" applyNumberFormat="1" applyFont="1" applyFill="1" applyBorder="1" applyAlignment="1">
      <alignment horizontal="right"/>
    </xf>
    <xf numFmtId="204" fontId="2" fillId="33" borderId="18" xfId="36" applyNumberFormat="1" applyFont="1" applyFill="1" applyBorder="1" applyAlignment="1">
      <alignment/>
    </xf>
    <xf numFmtId="43" fontId="3" fillId="0" borderId="0" xfId="36" applyNumberFormat="1" applyFont="1" applyAlignment="1">
      <alignment/>
    </xf>
    <xf numFmtId="204" fontId="3" fillId="0" borderId="0" xfId="36" applyNumberFormat="1" applyFont="1" applyAlignment="1">
      <alignment/>
    </xf>
    <xf numFmtId="204" fontId="3" fillId="0" borderId="0" xfId="36" applyNumberFormat="1" applyFont="1" applyFill="1" applyAlignment="1">
      <alignment/>
    </xf>
    <xf numFmtId="43" fontId="2" fillId="0" borderId="0" xfId="36" applyNumberFormat="1" applyFont="1" applyAlignment="1">
      <alignment/>
    </xf>
    <xf numFmtId="204" fontId="2" fillId="0" borderId="12" xfId="36" applyNumberFormat="1" applyFont="1" applyBorder="1" applyAlignment="1">
      <alignment horizontal="center" vertical="center"/>
    </xf>
    <xf numFmtId="43" fontId="2" fillId="0" borderId="12" xfId="36" applyNumberFormat="1" applyFont="1" applyBorder="1" applyAlignment="1">
      <alignment horizontal="center" vertical="center"/>
    </xf>
    <xf numFmtId="204" fontId="2" fillId="0" borderId="13" xfId="36" applyNumberFormat="1" applyFont="1" applyBorder="1" applyAlignment="1">
      <alignment horizontal="center" vertical="center"/>
    </xf>
    <xf numFmtId="204" fontId="2" fillId="0" borderId="13" xfId="36" applyNumberFormat="1" applyFont="1" applyBorder="1" applyAlignment="1">
      <alignment horizontal="center" vertical="center" wrapText="1"/>
    </xf>
    <xf numFmtId="204" fontId="2" fillId="0" borderId="19" xfId="36" applyNumberFormat="1" applyFont="1" applyBorder="1" applyAlignment="1">
      <alignment horizontal="center" vertical="center"/>
    </xf>
    <xf numFmtId="43" fontId="3" fillId="0" borderId="13" xfId="36" applyNumberFormat="1" applyFont="1" applyBorder="1" applyAlignment="1">
      <alignment horizontal="center" vertical="center"/>
    </xf>
    <xf numFmtId="204" fontId="2" fillId="0" borderId="13" xfId="36" applyNumberFormat="1" applyFont="1" applyFill="1" applyBorder="1" applyAlignment="1">
      <alignment horizontal="left"/>
    </xf>
    <xf numFmtId="43" fontId="3" fillId="0" borderId="13" xfId="36" applyNumberFormat="1" applyFont="1" applyFill="1" applyBorder="1" applyAlignment="1">
      <alignment horizontal="center"/>
    </xf>
    <xf numFmtId="204" fontId="2" fillId="0" borderId="13" xfId="36" applyNumberFormat="1" applyFont="1" applyBorder="1" applyAlignment="1">
      <alignment horizontal="left" vertical="center"/>
    </xf>
    <xf numFmtId="43" fontId="2" fillId="33" borderId="18" xfId="36" applyNumberFormat="1" applyFont="1" applyFill="1" applyBorder="1" applyAlignment="1">
      <alignment horizontal="center"/>
    </xf>
    <xf numFmtId="4" fontId="2" fillId="33" borderId="18" xfId="36" applyNumberFormat="1" applyFont="1" applyFill="1" applyBorder="1" applyAlignment="1">
      <alignment horizontal="right"/>
    </xf>
    <xf numFmtId="43" fontId="2" fillId="0" borderId="20" xfId="36" applyNumberFormat="1" applyFont="1" applyBorder="1" applyAlignment="1">
      <alignment horizontal="center"/>
    </xf>
    <xf numFmtId="204" fontId="2" fillId="0" borderId="20" xfId="36" applyNumberFormat="1" applyFont="1" applyBorder="1" applyAlignment="1">
      <alignment horizontal="center"/>
    </xf>
    <xf numFmtId="204" fontId="2" fillId="0" borderId="19" xfId="36" applyNumberFormat="1" applyFont="1" applyBorder="1" applyAlignment="1">
      <alignment horizontal="center"/>
    </xf>
    <xf numFmtId="204" fontId="2" fillId="0" borderId="20" xfId="36" applyNumberFormat="1" applyFont="1" applyFill="1" applyBorder="1" applyAlignment="1">
      <alignment horizontal="center"/>
    </xf>
    <xf numFmtId="204" fontId="2" fillId="0" borderId="20" xfId="36" applyNumberFormat="1" applyFont="1" applyBorder="1" applyAlignment="1">
      <alignment horizontal="center" vertical="top" wrapText="1"/>
    </xf>
    <xf numFmtId="204" fontId="2" fillId="0" borderId="12" xfId="36" applyNumberFormat="1" applyFont="1" applyFill="1" applyBorder="1" applyAlignment="1">
      <alignment horizontal="center" vertical="center"/>
    </xf>
    <xf numFmtId="4" fontId="2" fillId="0" borderId="18" xfId="36" applyNumberFormat="1" applyFont="1" applyFill="1" applyBorder="1" applyAlignment="1">
      <alignment horizontal="right"/>
    </xf>
    <xf numFmtId="43" fontId="2" fillId="0" borderId="18" xfId="36" applyNumberFormat="1" applyFont="1" applyFill="1" applyBorder="1" applyAlignment="1">
      <alignment horizontal="right"/>
    </xf>
    <xf numFmtId="204" fontId="2" fillId="0" borderId="18" xfId="36" applyNumberFormat="1" applyFont="1" applyFill="1" applyBorder="1" applyAlignment="1">
      <alignment horizontal="right"/>
    </xf>
    <xf numFmtId="4" fontId="3" fillId="0" borderId="21" xfId="36" applyNumberFormat="1" applyFont="1" applyFill="1" applyBorder="1" applyAlignment="1">
      <alignment horizontal="right"/>
    </xf>
    <xf numFmtId="4" fontId="3" fillId="0" borderId="15" xfId="36" applyNumberFormat="1" applyFont="1" applyFill="1" applyBorder="1" applyAlignment="1">
      <alignment horizontal="right"/>
    </xf>
    <xf numFmtId="4" fontId="4" fillId="0" borderId="15" xfId="36" applyNumberFormat="1" applyFont="1" applyFill="1" applyBorder="1" applyAlignment="1">
      <alignment horizontal="right"/>
    </xf>
    <xf numFmtId="4" fontId="3" fillId="0" borderId="17" xfId="36" applyNumberFormat="1" applyFont="1" applyFill="1" applyBorder="1" applyAlignment="1">
      <alignment horizontal="right"/>
    </xf>
    <xf numFmtId="204" fontId="2" fillId="0" borderId="20" xfId="36" applyNumberFormat="1" applyFont="1" applyBorder="1" applyAlignment="1">
      <alignment horizontal="center" vertical="center" wrapText="1"/>
    </xf>
    <xf numFmtId="204" fontId="3" fillId="0" borderId="0" xfId="36" applyNumberFormat="1" applyFont="1" applyBorder="1" applyAlignment="1">
      <alignment horizontal="center" vertical="center"/>
    </xf>
    <xf numFmtId="204" fontId="2" fillId="0" borderId="11" xfId="36" applyNumberFormat="1" applyFont="1" applyBorder="1" applyAlignment="1">
      <alignment horizontal="center" vertical="center"/>
    </xf>
    <xf numFmtId="43" fontId="2" fillId="0" borderId="11" xfId="36" applyNumberFormat="1" applyFont="1" applyBorder="1" applyAlignment="1">
      <alignment horizontal="center" vertical="center"/>
    </xf>
    <xf numFmtId="204" fontId="2" fillId="0" borderId="22" xfId="36" applyNumberFormat="1" applyFont="1" applyBorder="1" applyAlignment="1">
      <alignment horizontal="center" vertical="center"/>
    </xf>
    <xf numFmtId="204" fontId="2" fillId="0" borderId="11" xfId="36" applyNumberFormat="1" applyFont="1" applyFill="1" applyBorder="1" applyAlignment="1">
      <alignment horizontal="center" vertical="center"/>
    </xf>
    <xf numFmtId="204" fontId="2" fillId="0" borderId="22" xfId="36" applyNumberFormat="1" applyFont="1" applyBorder="1" applyAlignment="1">
      <alignment horizontal="center" vertical="center" wrapText="1"/>
    </xf>
    <xf numFmtId="43" fontId="3" fillId="0" borderId="13" xfId="36" applyNumberFormat="1" applyFont="1" applyFill="1" applyBorder="1" applyAlignment="1">
      <alignment/>
    </xf>
    <xf numFmtId="204" fontId="3" fillId="0" borderId="13" xfId="36" applyNumberFormat="1" applyFont="1" applyFill="1" applyBorder="1" applyAlignment="1">
      <alignment/>
    </xf>
    <xf numFmtId="204" fontId="3" fillId="0" borderId="13" xfId="36" applyNumberFormat="1" applyFont="1" applyFill="1" applyBorder="1" applyAlignment="1">
      <alignment horizontal="center"/>
    </xf>
    <xf numFmtId="204" fontId="3" fillId="0" borderId="13" xfId="36" applyNumberFormat="1" applyFont="1" applyFill="1" applyBorder="1" applyAlignment="1">
      <alignment/>
    </xf>
    <xf numFmtId="43" fontId="3" fillId="0" borderId="13" xfId="36" applyNumberFormat="1" applyFont="1" applyBorder="1" applyAlignment="1">
      <alignment horizontal="right" vertical="center"/>
    </xf>
    <xf numFmtId="43" fontId="3" fillId="0" borderId="13" xfId="36" applyNumberFormat="1" applyFont="1" applyFill="1" applyBorder="1" applyAlignment="1">
      <alignment horizontal="right"/>
    </xf>
    <xf numFmtId="4" fontId="3" fillId="0" borderId="13" xfId="36" applyNumberFormat="1" applyFont="1" applyFill="1" applyBorder="1" applyAlignment="1">
      <alignment horizontal="right"/>
    </xf>
    <xf numFmtId="43" fontId="3" fillId="0" borderId="13" xfId="36" applyNumberFormat="1" applyFont="1" applyFill="1" applyBorder="1" applyAlignment="1">
      <alignment horizontal="center" vertical="center"/>
    </xf>
    <xf numFmtId="43" fontId="3" fillId="0" borderId="13" xfId="36" applyNumberFormat="1" applyFont="1" applyBorder="1" applyAlignment="1">
      <alignment horizontal="center" vertical="center" wrapText="1"/>
    </xf>
    <xf numFmtId="43" fontId="3" fillId="0" borderId="13" xfId="36" applyNumberFormat="1" applyFont="1" applyFill="1" applyBorder="1" applyAlignment="1">
      <alignment/>
    </xf>
    <xf numFmtId="43" fontId="3" fillId="0" borderId="13" xfId="36" applyNumberFormat="1" applyFont="1" applyFill="1" applyBorder="1" applyAlignment="1">
      <alignment horizontal="right" vertical="center"/>
    </xf>
    <xf numFmtId="204" fontId="3" fillId="0" borderId="18" xfId="36" applyNumberFormat="1" applyFont="1" applyBorder="1" applyAlignment="1">
      <alignment horizontal="center" vertical="center"/>
    </xf>
    <xf numFmtId="43" fontId="3" fillId="0" borderId="18" xfId="36" applyNumberFormat="1" applyFont="1" applyBorder="1" applyAlignment="1">
      <alignment horizontal="center" vertical="center"/>
    </xf>
    <xf numFmtId="43" fontId="3" fillId="0" borderId="18" xfId="36" applyNumberFormat="1" applyFont="1" applyBorder="1" applyAlignment="1">
      <alignment horizontal="center" vertical="center" wrapText="1"/>
    </xf>
    <xf numFmtId="3" fontId="1" fillId="0" borderId="18" xfId="36" applyNumberFormat="1" applyFont="1" applyFill="1" applyBorder="1" applyAlignment="1">
      <alignment horizontal="right"/>
    </xf>
    <xf numFmtId="204" fontId="2" fillId="0" borderId="23" xfId="36" applyNumberFormat="1" applyFont="1" applyFill="1" applyBorder="1" applyAlignment="1">
      <alignment horizontal="left"/>
    </xf>
    <xf numFmtId="4" fontId="3" fillId="0" borderId="23" xfId="36" applyNumberFormat="1" applyFont="1" applyFill="1" applyBorder="1" applyAlignment="1">
      <alignment horizontal="right"/>
    </xf>
    <xf numFmtId="43" fontId="3" fillId="0" borderId="23" xfId="36" applyNumberFormat="1" applyFont="1" applyFill="1" applyBorder="1" applyAlignment="1">
      <alignment horizontal="right"/>
    </xf>
    <xf numFmtId="204" fontId="2" fillId="0" borderId="0" xfId="36" applyNumberFormat="1" applyFont="1" applyAlignment="1">
      <alignment wrapText="1"/>
    </xf>
    <xf numFmtId="204" fontId="2" fillId="0" borderId="0" xfId="36" applyNumberFormat="1" applyFont="1" applyAlignment="1">
      <alignment/>
    </xf>
    <xf numFmtId="204" fontId="2" fillId="0" borderId="0" xfId="36" applyNumberFormat="1" applyFont="1" applyAlignment="1">
      <alignment horizontal="center" vertical="center"/>
    </xf>
    <xf numFmtId="204" fontId="2" fillId="33" borderId="24" xfId="36" applyNumberFormat="1" applyFont="1" applyFill="1" applyBorder="1" applyAlignment="1">
      <alignment horizontal="center"/>
    </xf>
    <xf numFmtId="43" fontId="2" fillId="33" borderId="24" xfId="36" applyNumberFormat="1" applyFont="1" applyFill="1" applyBorder="1" applyAlignment="1">
      <alignment horizontal="right"/>
    </xf>
    <xf numFmtId="43" fontId="2" fillId="0" borderId="18" xfId="36" applyNumberFormat="1" applyFont="1" applyBorder="1" applyAlignment="1">
      <alignment horizontal="center" vertical="center" wrapText="1"/>
    </xf>
    <xf numFmtId="204" fontId="2" fillId="34" borderId="13" xfId="36" applyNumberFormat="1" applyFont="1" applyFill="1" applyBorder="1" applyAlignment="1">
      <alignment horizontal="center" vertical="center" wrapText="1"/>
    </xf>
    <xf numFmtId="4" fontId="3" fillId="34" borderId="13" xfId="36" applyNumberFormat="1" applyFont="1" applyFill="1" applyBorder="1" applyAlignment="1">
      <alignment horizontal="right"/>
    </xf>
    <xf numFmtId="204" fontId="3" fillId="0" borderId="13" xfId="36" applyNumberFormat="1" applyFont="1" applyFill="1" applyBorder="1" applyAlignment="1">
      <alignment horizontal="right"/>
    </xf>
    <xf numFmtId="43" fontId="4" fillId="0" borderId="13" xfId="36" applyNumberFormat="1" applyFont="1" applyFill="1" applyBorder="1" applyAlignment="1">
      <alignment horizontal="right"/>
    </xf>
    <xf numFmtId="204" fontId="4" fillId="0" borderId="13" xfId="36" applyNumberFormat="1" applyFont="1" applyFill="1" applyBorder="1" applyAlignment="1">
      <alignment horizontal="right"/>
    </xf>
    <xf numFmtId="43" fontId="3" fillId="0" borderId="24" xfId="36" applyNumberFormat="1" applyFont="1" applyFill="1" applyBorder="1" applyAlignment="1">
      <alignment horizontal="right"/>
    </xf>
    <xf numFmtId="204" fontId="2" fillId="33" borderId="24" xfId="36" applyNumberFormat="1" applyFont="1" applyFill="1" applyBorder="1" applyAlignment="1">
      <alignment horizontal="right"/>
    </xf>
    <xf numFmtId="4" fontId="2" fillId="33" borderId="24" xfId="36" applyNumberFormat="1" applyFont="1" applyFill="1" applyBorder="1" applyAlignment="1">
      <alignment horizontal="right"/>
    </xf>
    <xf numFmtId="204" fontId="2" fillId="0" borderId="24" xfId="36" applyNumberFormat="1" applyFont="1" applyFill="1" applyBorder="1" applyAlignment="1">
      <alignment horizontal="right"/>
    </xf>
    <xf numFmtId="43" fontId="3" fillId="34" borderId="13" xfId="36" applyNumberFormat="1" applyFont="1" applyFill="1" applyBorder="1" applyAlignment="1">
      <alignment horizontal="right"/>
    </xf>
    <xf numFmtId="43" fontId="4" fillId="34" borderId="13" xfId="36" applyNumberFormat="1" applyFont="1" applyFill="1" applyBorder="1" applyAlignment="1">
      <alignment horizontal="right"/>
    </xf>
    <xf numFmtId="204" fontId="3" fillId="0" borderId="23" xfId="36" applyNumberFormat="1" applyFont="1" applyFill="1" applyBorder="1" applyAlignment="1">
      <alignment horizontal="right"/>
    </xf>
    <xf numFmtId="43" fontId="3" fillId="0" borderId="21" xfId="36" applyNumberFormat="1" applyFont="1" applyFill="1" applyBorder="1" applyAlignment="1">
      <alignment horizontal="right"/>
    </xf>
    <xf numFmtId="204" fontId="3" fillId="0" borderId="21" xfId="36" applyNumberFormat="1" applyFont="1" applyFill="1" applyBorder="1" applyAlignment="1">
      <alignment horizontal="right"/>
    </xf>
    <xf numFmtId="4" fontId="4" fillId="0" borderId="21" xfId="36" applyNumberFormat="1" applyFont="1" applyFill="1" applyBorder="1" applyAlignment="1">
      <alignment horizontal="right"/>
    </xf>
    <xf numFmtId="43" fontId="3" fillId="0" borderId="15" xfId="36" applyNumberFormat="1" applyFont="1" applyFill="1" applyBorder="1" applyAlignment="1">
      <alignment horizontal="right"/>
    </xf>
    <xf numFmtId="204" fontId="3" fillId="0" borderId="15" xfId="36" applyNumberFormat="1" applyFont="1" applyFill="1" applyBorder="1" applyAlignment="1">
      <alignment horizontal="right"/>
    </xf>
    <xf numFmtId="204" fontId="4" fillId="0" borderId="15" xfId="36" applyNumberFormat="1" applyFont="1" applyFill="1" applyBorder="1" applyAlignment="1">
      <alignment horizontal="right"/>
    </xf>
    <xf numFmtId="43" fontId="3" fillId="0" borderId="17" xfId="36" applyNumberFormat="1" applyFont="1" applyFill="1" applyBorder="1" applyAlignment="1">
      <alignment horizontal="right"/>
    </xf>
    <xf numFmtId="204" fontId="3" fillId="0" borderId="17" xfId="36" applyNumberFormat="1" applyFont="1" applyFill="1" applyBorder="1" applyAlignment="1">
      <alignment horizontal="right"/>
    </xf>
    <xf numFmtId="204" fontId="2" fillId="33" borderId="18" xfId="36" applyNumberFormat="1" applyFont="1" applyFill="1" applyBorder="1" applyAlignment="1">
      <alignment horizontal="right"/>
    </xf>
    <xf numFmtId="4" fontId="1" fillId="0" borderId="18" xfId="36" applyNumberFormat="1" applyFont="1" applyFill="1" applyBorder="1" applyAlignment="1">
      <alignment horizontal="right"/>
    </xf>
    <xf numFmtId="43" fontId="2" fillId="33" borderId="18" xfId="36" applyNumberFormat="1" applyFont="1" applyFill="1" applyBorder="1" applyAlignment="1">
      <alignment horizontal="right"/>
    </xf>
    <xf numFmtId="4" fontId="3" fillId="34" borderId="21" xfId="36" applyNumberFormat="1" applyFont="1" applyFill="1" applyBorder="1" applyAlignment="1">
      <alignment horizontal="right"/>
    </xf>
    <xf numFmtId="4" fontId="3" fillId="34" borderId="15" xfId="36" applyNumberFormat="1" applyFont="1" applyFill="1" applyBorder="1" applyAlignment="1">
      <alignment horizontal="right"/>
    </xf>
    <xf numFmtId="4" fontId="4" fillId="34" borderId="15" xfId="36" applyNumberFormat="1" applyFont="1" applyFill="1" applyBorder="1" applyAlignment="1">
      <alignment horizontal="right"/>
    </xf>
    <xf numFmtId="4" fontId="3" fillId="34" borderId="17" xfId="36" applyNumberFormat="1" applyFont="1" applyFill="1" applyBorder="1" applyAlignment="1">
      <alignment horizontal="right"/>
    </xf>
    <xf numFmtId="4" fontId="2" fillId="34" borderId="18" xfId="36" applyNumberFormat="1" applyFont="1" applyFill="1" applyBorder="1" applyAlignment="1">
      <alignment horizontal="right"/>
    </xf>
    <xf numFmtId="4" fontId="4" fillId="34" borderId="21" xfId="36" applyNumberFormat="1" applyFont="1" applyFill="1" applyBorder="1" applyAlignment="1">
      <alignment horizontal="right"/>
    </xf>
    <xf numFmtId="204" fontId="3" fillId="0" borderId="18" xfId="36" applyNumberFormat="1" applyFont="1" applyFill="1" applyBorder="1" applyAlignment="1">
      <alignment horizontal="right"/>
    </xf>
    <xf numFmtId="4" fontId="3" fillId="0" borderId="18" xfId="36" applyNumberFormat="1" applyFont="1" applyFill="1" applyBorder="1" applyAlignment="1">
      <alignment horizontal="right"/>
    </xf>
    <xf numFmtId="204" fontId="2" fillId="0" borderId="25" xfId="36" applyNumberFormat="1" applyFont="1" applyBorder="1" applyAlignment="1">
      <alignment horizontal="center" vertical="top" wrapText="1"/>
    </xf>
    <xf numFmtId="204" fontId="2" fillId="0" borderId="26" xfId="36" applyNumberFormat="1" applyFont="1" applyBorder="1" applyAlignment="1">
      <alignment horizontal="center" vertical="top" wrapText="1"/>
    </xf>
    <xf numFmtId="204" fontId="2" fillId="0" borderId="19" xfId="36" applyNumberFormat="1" applyFont="1" applyFill="1" applyBorder="1" applyAlignment="1">
      <alignment horizontal="center"/>
    </xf>
    <xf numFmtId="204" fontId="2" fillId="0" borderId="27" xfId="36" applyNumberFormat="1" applyFont="1" applyFill="1" applyBorder="1" applyAlignment="1">
      <alignment horizontal="center"/>
    </xf>
    <xf numFmtId="204" fontId="2" fillId="0" borderId="19" xfId="36" applyNumberFormat="1" applyFont="1" applyBorder="1" applyAlignment="1">
      <alignment horizontal="center"/>
    </xf>
    <xf numFmtId="204" fontId="2" fillId="0" borderId="28" xfId="36" applyNumberFormat="1" applyFont="1" applyBorder="1" applyAlignment="1">
      <alignment horizontal="center"/>
    </xf>
    <xf numFmtId="204" fontId="2" fillId="0" borderId="27" xfId="36" applyNumberFormat="1" applyFont="1" applyBorder="1" applyAlignment="1">
      <alignment horizontal="center"/>
    </xf>
    <xf numFmtId="204" fontId="2" fillId="0" borderId="19" xfId="36" applyNumberFormat="1" applyFont="1" applyBorder="1" applyAlignment="1">
      <alignment horizontal="center" vertical="center"/>
    </xf>
    <xf numFmtId="204" fontId="2" fillId="0" borderId="28" xfId="36" applyNumberFormat="1" applyFont="1" applyBorder="1" applyAlignment="1">
      <alignment horizontal="center" vertical="center"/>
    </xf>
    <xf numFmtId="204" fontId="2" fillId="0" borderId="27" xfId="36" applyNumberFormat="1" applyFont="1" applyBorder="1" applyAlignment="1">
      <alignment horizontal="center" vertical="center"/>
    </xf>
    <xf numFmtId="204" fontId="2" fillId="0" borderId="20" xfId="36" applyNumberFormat="1" applyFont="1" applyBorder="1" applyAlignment="1">
      <alignment horizontal="center" vertical="center"/>
    </xf>
    <xf numFmtId="204" fontId="2" fillId="0" borderId="12" xfId="36" applyNumberFormat="1" applyFont="1" applyBorder="1" applyAlignment="1">
      <alignment horizontal="center" vertical="center"/>
    </xf>
    <xf numFmtId="204" fontId="2" fillId="0" borderId="11" xfId="36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"/>
  <sheetViews>
    <sheetView tabSelected="1" zoomScale="110" zoomScaleNormal="110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7" sqref="J7"/>
    </sheetView>
  </sheetViews>
  <sheetFormatPr defaultColWidth="9.140625" defaultRowHeight="12.75"/>
  <cols>
    <col min="1" max="1" width="18.57421875" style="7" customWidth="1"/>
    <col min="2" max="2" width="22.28125" style="20" customWidth="1"/>
    <col min="3" max="3" width="22.00390625" style="21" customWidth="1"/>
    <col min="4" max="4" width="20.57421875" style="20" customWidth="1"/>
    <col min="5" max="5" width="21.00390625" style="20" customWidth="1"/>
    <col min="6" max="6" width="22.00390625" style="20" customWidth="1"/>
    <col min="7" max="7" width="14.28125" style="21" customWidth="1"/>
    <col min="8" max="11" width="14.28125" style="7" customWidth="1"/>
    <col min="12" max="12" width="13.00390625" style="7" customWidth="1"/>
    <col min="13" max="13" width="13.421875" style="7" customWidth="1"/>
    <col min="14" max="14" width="11.421875" style="7" customWidth="1"/>
    <col min="15" max="15" width="12.7109375" style="22" customWidth="1"/>
    <col min="16" max="20" width="12.7109375" style="7" customWidth="1"/>
    <col min="21" max="21" width="10.7109375" style="7" customWidth="1"/>
    <col min="22" max="23" width="12.7109375" style="7" customWidth="1"/>
    <col min="24" max="24" width="12.8515625" style="7" customWidth="1"/>
    <col min="25" max="25" width="11.28125" style="7" customWidth="1"/>
    <col min="26" max="26" width="12.8515625" style="7" customWidth="1"/>
    <col min="27" max="27" width="14.7109375" style="7" customWidth="1"/>
    <col min="28" max="28" width="10.140625" style="7" customWidth="1"/>
    <col min="29" max="29" width="11.57421875" style="7" customWidth="1"/>
    <col min="30" max="32" width="10.140625" style="7" customWidth="1"/>
    <col min="33" max="36" width="12.140625" style="7" customWidth="1"/>
    <col min="37" max="37" width="13.140625" style="7" customWidth="1"/>
    <col min="38" max="38" width="11.140625" style="7" customWidth="1"/>
    <col min="39" max="39" width="15.8515625" style="7" customWidth="1"/>
    <col min="40" max="41" width="13.421875" style="7" customWidth="1"/>
    <col min="42" max="42" width="15.28125" style="7" customWidth="1"/>
    <col min="43" max="16384" width="9.140625" style="7" customWidth="1"/>
  </cols>
  <sheetData>
    <row r="1" spans="1:42" s="5" customFormat="1" ht="21" thickBot="1">
      <c r="A1" s="1"/>
      <c r="B1" s="2" t="s">
        <v>117</v>
      </c>
      <c r="C1" s="2"/>
      <c r="D1" s="3"/>
      <c r="E1" s="3"/>
      <c r="F1" s="3"/>
      <c r="G1" s="2" t="s">
        <v>146</v>
      </c>
      <c r="H1" s="2"/>
      <c r="I1" s="2"/>
      <c r="J1" s="2"/>
      <c r="K1" s="2"/>
      <c r="L1" s="2"/>
      <c r="M1" s="2"/>
      <c r="N1" s="2"/>
      <c r="O1" s="4" t="s">
        <v>118</v>
      </c>
      <c r="P1" s="2"/>
      <c r="Q1" s="2"/>
      <c r="R1" s="2"/>
      <c r="S1" s="2"/>
      <c r="T1" s="2"/>
      <c r="U1" s="2"/>
      <c r="V1" s="2"/>
      <c r="W1" s="2"/>
      <c r="X1" s="2" t="s">
        <v>119</v>
      </c>
      <c r="Y1" s="2"/>
      <c r="Z1" s="2"/>
      <c r="AA1" s="2"/>
      <c r="AB1" s="2"/>
      <c r="AC1" s="2"/>
      <c r="AD1" s="2"/>
      <c r="AE1" s="2"/>
      <c r="AF1" s="2"/>
      <c r="AG1" s="1"/>
      <c r="AH1" s="2" t="s">
        <v>116</v>
      </c>
      <c r="AI1" s="2"/>
      <c r="AJ1" s="2"/>
      <c r="AK1" s="2"/>
      <c r="AL1" s="2"/>
      <c r="AM1" s="2"/>
      <c r="AN1" s="2"/>
      <c r="AO1" s="2"/>
      <c r="AP1" s="2"/>
    </row>
    <row r="2" spans="1:42" s="74" customFormat="1" ht="28.5" customHeight="1" thickTop="1">
      <c r="A2" s="6" t="s">
        <v>37</v>
      </c>
      <c r="B2" s="35" t="s">
        <v>1</v>
      </c>
      <c r="C2" s="36" t="s">
        <v>1</v>
      </c>
      <c r="D2" s="35" t="s">
        <v>1</v>
      </c>
      <c r="E2" s="35" t="s">
        <v>1</v>
      </c>
      <c r="F2" s="35" t="s">
        <v>1</v>
      </c>
      <c r="G2" s="112" t="s">
        <v>6</v>
      </c>
      <c r="H2" s="113"/>
      <c r="I2" s="114" t="s">
        <v>47</v>
      </c>
      <c r="J2" s="115"/>
      <c r="K2" s="116"/>
      <c r="L2" s="114" t="s">
        <v>48</v>
      </c>
      <c r="M2" s="115"/>
      <c r="N2" s="116"/>
      <c r="O2" s="38" t="s">
        <v>1</v>
      </c>
      <c r="P2" s="36" t="s">
        <v>10</v>
      </c>
      <c r="Q2" s="36" t="s">
        <v>11</v>
      </c>
      <c r="R2" s="36" t="s">
        <v>12</v>
      </c>
      <c r="S2" s="36" t="s">
        <v>13</v>
      </c>
      <c r="T2" s="120" t="s">
        <v>55</v>
      </c>
      <c r="U2" s="120" t="s">
        <v>14</v>
      </c>
      <c r="V2" s="120" t="s">
        <v>16</v>
      </c>
      <c r="W2" s="36" t="s">
        <v>17</v>
      </c>
      <c r="X2" s="114" t="s">
        <v>18</v>
      </c>
      <c r="Y2" s="116"/>
      <c r="Z2" s="117" t="s">
        <v>53</v>
      </c>
      <c r="AA2" s="118"/>
      <c r="AB2" s="118"/>
      <c r="AC2" s="118"/>
      <c r="AD2" s="118"/>
      <c r="AE2" s="118"/>
      <c r="AF2" s="118"/>
      <c r="AG2" s="119"/>
      <c r="AH2" s="37" t="s">
        <v>22</v>
      </c>
      <c r="AI2" s="37" t="s">
        <v>24</v>
      </c>
      <c r="AJ2" s="39" t="s">
        <v>26</v>
      </c>
      <c r="AK2" s="39" t="s">
        <v>27</v>
      </c>
      <c r="AL2" s="39" t="s">
        <v>28</v>
      </c>
      <c r="AM2" s="39" t="s">
        <v>29</v>
      </c>
      <c r="AN2" s="110" t="s">
        <v>31</v>
      </c>
      <c r="AO2" s="111"/>
      <c r="AP2" s="73"/>
    </row>
    <row r="3" spans="1:41" s="75" customFormat="1" ht="24.75" customHeight="1">
      <c r="A3" s="24"/>
      <c r="B3" s="25" t="s">
        <v>0</v>
      </c>
      <c r="C3" s="24" t="s">
        <v>44</v>
      </c>
      <c r="D3" s="25" t="s">
        <v>3</v>
      </c>
      <c r="E3" s="25" t="s">
        <v>32</v>
      </c>
      <c r="F3" s="25" t="s">
        <v>4</v>
      </c>
      <c r="G3" s="26" t="s">
        <v>0</v>
      </c>
      <c r="H3" s="26" t="s">
        <v>7</v>
      </c>
      <c r="I3" s="26" t="s">
        <v>8</v>
      </c>
      <c r="J3" s="26" t="s">
        <v>9</v>
      </c>
      <c r="K3" s="26" t="s">
        <v>0</v>
      </c>
      <c r="L3" s="26" t="s">
        <v>8</v>
      </c>
      <c r="M3" s="26" t="s">
        <v>9</v>
      </c>
      <c r="N3" s="26" t="s">
        <v>0</v>
      </c>
      <c r="O3" s="40" t="s">
        <v>2</v>
      </c>
      <c r="P3" s="24"/>
      <c r="Q3" s="24"/>
      <c r="R3" s="24"/>
      <c r="S3" s="24" t="s">
        <v>15</v>
      </c>
      <c r="T3" s="121"/>
      <c r="U3" s="121"/>
      <c r="V3" s="121"/>
      <c r="W3" s="24" t="s">
        <v>4</v>
      </c>
      <c r="X3" s="26" t="s">
        <v>19</v>
      </c>
      <c r="Y3" s="26" t="s">
        <v>20</v>
      </c>
      <c r="Z3" s="27" t="s">
        <v>21</v>
      </c>
      <c r="AA3" s="27" t="s">
        <v>33</v>
      </c>
      <c r="AB3" s="27" t="s">
        <v>40</v>
      </c>
      <c r="AC3" s="27" t="s">
        <v>51</v>
      </c>
      <c r="AD3" s="27" t="s">
        <v>41</v>
      </c>
      <c r="AE3" s="27" t="s">
        <v>52</v>
      </c>
      <c r="AF3" s="27" t="s">
        <v>39</v>
      </c>
      <c r="AG3" s="26" t="s">
        <v>4</v>
      </c>
      <c r="AH3" s="24" t="s">
        <v>23</v>
      </c>
      <c r="AI3" s="24" t="s">
        <v>25</v>
      </c>
      <c r="AJ3" s="24" t="s">
        <v>25</v>
      </c>
      <c r="AK3" s="24" t="s">
        <v>34</v>
      </c>
      <c r="AL3" s="24" t="s">
        <v>23</v>
      </c>
      <c r="AM3" s="24" t="s">
        <v>30</v>
      </c>
      <c r="AN3" s="26" t="s">
        <v>35</v>
      </c>
      <c r="AO3" s="26" t="s">
        <v>36</v>
      </c>
    </row>
    <row r="4" spans="1:41" s="12" customFormat="1" ht="20.25">
      <c r="A4" s="30" t="s">
        <v>111</v>
      </c>
      <c r="B4" s="60">
        <v>132500</v>
      </c>
      <c r="C4" s="61">
        <v>11808</v>
      </c>
      <c r="D4" s="61">
        <v>925</v>
      </c>
      <c r="E4" s="61">
        <v>372</v>
      </c>
      <c r="F4" s="60">
        <v>119395</v>
      </c>
      <c r="G4" s="81">
        <v>2096</v>
      </c>
      <c r="H4" s="81">
        <v>1343</v>
      </c>
      <c r="I4" s="81">
        <v>2492</v>
      </c>
      <c r="J4" s="81">
        <v>2644</v>
      </c>
      <c r="K4" s="81">
        <f>I4+J4</f>
        <v>5136</v>
      </c>
      <c r="L4" s="81">
        <v>1349</v>
      </c>
      <c r="M4" s="81">
        <v>1313</v>
      </c>
      <c r="N4" s="81">
        <f>SUM(L4:M4)</f>
        <v>2662</v>
      </c>
      <c r="O4" s="60">
        <v>11808</v>
      </c>
      <c r="P4" s="60">
        <v>4848</v>
      </c>
      <c r="Q4" s="60">
        <v>3359</v>
      </c>
      <c r="R4" s="60">
        <v>646</v>
      </c>
      <c r="S4" s="60" t="s">
        <v>110</v>
      </c>
      <c r="T4" s="60">
        <v>2300</v>
      </c>
      <c r="U4" s="60">
        <v>640</v>
      </c>
      <c r="V4" s="60" t="s">
        <v>110</v>
      </c>
      <c r="W4" s="60" t="s">
        <v>110</v>
      </c>
      <c r="X4" s="60">
        <v>4848</v>
      </c>
      <c r="Y4" s="60">
        <v>687</v>
      </c>
      <c r="Z4" s="88">
        <v>86.75</v>
      </c>
      <c r="AA4" s="89">
        <v>767.75</v>
      </c>
      <c r="AB4" s="83">
        <v>30</v>
      </c>
      <c r="AC4" s="60">
        <v>184.5</v>
      </c>
      <c r="AD4" s="82" t="s">
        <v>110</v>
      </c>
      <c r="AE4" s="82">
        <v>15</v>
      </c>
      <c r="AF4" s="82" t="s">
        <v>110</v>
      </c>
      <c r="AG4" s="60" t="s">
        <v>110</v>
      </c>
      <c r="AH4" s="81" t="s">
        <v>110</v>
      </c>
      <c r="AI4" s="81">
        <v>5</v>
      </c>
      <c r="AJ4" s="81" t="s">
        <v>110</v>
      </c>
      <c r="AK4" s="81" t="s">
        <v>110</v>
      </c>
      <c r="AL4" s="81" t="s">
        <v>110</v>
      </c>
      <c r="AM4" s="81" t="s">
        <v>110</v>
      </c>
      <c r="AN4" s="81">
        <v>9</v>
      </c>
      <c r="AO4" s="60">
        <v>36</v>
      </c>
    </row>
    <row r="5" spans="1:41" s="12" customFormat="1" ht="18.75">
      <c r="A5" s="30" t="s">
        <v>112</v>
      </c>
      <c r="B5" s="61">
        <v>129042</v>
      </c>
      <c r="C5" s="61">
        <v>17214</v>
      </c>
      <c r="D5" s="61">
        <v>818</v>
      </c>
      <c r="E5" s="61">
        <v>17796</v>
      </c>
      <c r="F5" s="60">
        <v>93214</v>
      </c>
      <c r="G5" s="81">
        <v>2646</v>
      </c>
      <c r="H5" s="81">
        <v>2066</v>
      </c>
      <c r="I5" s="81">
        <v>3800</v>
      </c>
      <c r="J5" s="81">
        <v>3702</v>
      </c>
      <c r="K5" s="81">
        <f>I5+J5</f>
        <v>7502</v>
      </c>
      <c r="L5" s="81">
        <v>2167</v>
      </c>
      <c r="M5" s="81">
        <v>2097</v>
      </c>
      <c r="N5" s="81">
        <f>SUM(L5:M5)</f>
        <v>4264</v>
      </c>
      <c r="O5" s="60">
        <v>17214</v>
      </c>
      <c r="P5" s="60">
        <v>7587</v>
      </c>
      <c r="Q5" s="60">
        <v>4033</v>
      </c>
      <c r="R5" s="60">
        <v>870</v>
      </c>
      <c r="S5" s="60" t="s">
        <v>110</v>
      </c>
      <c r="T5" s="60">
        <v>4644</v>
      </c>
      <c r="U5" s="60">
        <v>80</v>
      </c>
      <c r="V5" s="60" t="s">
        <v>110</v>
      </c>
      <c r="W5" s="60" t="s">
        <v>110</v>
      </c>
      <c r="X5" s="60">
        <v>7587</v>
      </c>
      <c r="Y5" s="60" t="s">
        <v>110</v>
      </c>
      <c r="Z5" s="60">
        <v>1750</v>
      </c>
      <c r="AA5" s="60">
        <v>2283</v>
      </c>
      <c r="AB5" s="60">
        <v>150</v>
      </c>
      <c r="AC5" s="60" t="s">
        <v>110</v>
      </c>
      <c r="AD5" s="60" t="s">
        <v>110</v>
      </c>
      <c r="AE5" s="60">
        <v>195</v>
      </c>
      <c r="AF5" s="60"/>
      <c r="AG5" s="60" t="s">
        <v>110</v>
      </c>
      <c r="AH5" s="81" t="s">
        <v>110</v>
      </c>
      <c r="AI5" s="81">
        <v>1</v>
      </c>
      <c r="AJ5" s="81">
        <v>1</v>
      </c>
      <c r="AK5" s="81" t="s">
        <v>110</v>
      </c>
      <c r="AL5" s="81" t="s">
        <v>110</v>
      </c>
      <c r="AM5" s="81" t="s">
        <v>110</v>
      </c>
      <c r="AN5" s="81">
        <v>18</v>
      </c>
      <c r="AO5" s="60">
        <v>94</v>
      </c>
    </row>
    <row r="6" spans="1:41" s="12" customFormat="1" ht="20.25">
      <c r="A6" s="30" t="s">
        <v>113</v>
      </c>
      <c r="B6" s="60">
        <v>95496</v>
      </c>
      <c r="C6" s="61">
        <v>12397</v>
      </c>
      <c r="D6" s="61">
        <v>1428</v>
      </c>
      <c r="E6" s="61">
        <v>81671</v>
      </c>
      <c r="F6" s="60" t="s">
        <v>110</v>
      </c>
      <c r="G6" s="81">
        <v>2930</v>
      </c>
      <c r="H6" s="81">
        <v>2121</v>
      </c>
      <c r="I6" s="81">
        <v>4178</v>
      </c>
      <c r="J6" s="81">
        <v>4286</v>
      </c>
      <c r="K6" s="81">
        <f>I6+J6</f>
        <v>8464</v>
      </c>
      <c r="L6" s="81">
        <v>1768</v>
      </c>
      <c r="M6" s="81">
        <v>3080</v>
      </c>
      <c r="N6" s="81">
        <f>SUM(L6:M6)</f>
        <v>4848</v>
      </c>
      <c r="O6" s="60">
        <v>12397</v>
      </c>
      <c r="P6" s="60">
        <v>4740</v>
      </c>
      <c r="Q6" s="60">
        <v>2331</v>
      </c>
      <c r="R6" s="60">
        <v>699</v>
      </c>
      <c r="S6" s="60" t="s">
        <v>110</v>
      </c>
      <c r="T6" s="60">
        <v>730</v>
      </c>
      <c r="U6" s="60">
        <v>130</v>
      </c>
      <c r="V6" s="60">
        <v>3757</v>
      </c>
      <c r="W6" s="60" t="s">
        <v>110</v>
      </c>
      <c r="X6" s="60">
        <v>4740</v>
      </c>
      <c r="Y6" s="60" t="s">
        <v>110</v>
      </c>
      <c r="Z6" s="60">
        <v>573</v>
      </c>
      <c r="AA6" s="82">
        <v>1758</v>
      </c>
      <c r="AB6" s="82">
        <v>103</v>
      </c>
      <c r="AC6" s="60" t="s">
        <v>110</v>
      </c>
      <c r="AD6" s="82" t="s">
        <v>110</v>
      </c>
      <c r="AE6" s="82">
        <v>271</v>
      </c>
      <c r="AF6" s="82" t="s">
        <v>110</v>
      </c>
      <c r="AG6" s="60">
        <v>5360</v>
      </c>
      <c r="AH6" s="81" t="s">
        <v>110</v>
      </c>
      <c r="AI6" s="81">
        <v>10</v>
      </c>
      <c r="AJ6" s="81" t="s">
        <v>110</v>
      </c>
      <c r="AK6" s="81">
        <v>1</v>
      </c>
      <c r="AL6" s="81" t="s">
        <v>110</v>
      </c>
      <c r="AM6" s="81">
        <v>45</v>
      </c>
      <c r="AN6" s="81">
        <v>243</v>
      </c>
      <c r="AO6" s="60">
        <v>289.25</v>
      </c>
    </row>
    <row r="7" spans="1:41" s="12" customFormat="1" ht="18.75">
      <c r="A7" s="30" t="s">
        <v>114</v>
      </c>
      <c r="B7" s="61">
        <v>136562</v>
      </c>
      <c r="C7" s="61">
        <v>9633</v>
      </c>
      <c r="D7" s="61">
        <v>3023</v>
      </c>
      <c r="E7" s="61">
        <v>1052</v>
      </c>
      <c r="F7" s="60">
        <v>122854</v>
      </c>
      <c r="G7" s="81">
        <v>2956</v>
      </c>
      <c r="H7" s="81">
        <v>2445</v>
      </c>
      <c r="I7" s="81">
        <v>3840</v>
      </c>
      <c r="J7" s="81">
        <v>3725</v>
      </c>
      <c r="K7" s="81">
        <f>I7+J7</f>
        <v>7565</v>
      </c>
      <c r="L7" s="81">
        <v>2210</v>
      </c>
      <c r="M7" s="81">
        <v>2031</v>
      </c>
      <c r="N7" s="81">
        <f>SUM(L7:M7)</f>
        <v>4241</v>
      </c>
      <c r="O7" s="60">
        <v>9633</v>
      </c>
      <c r="P7" s="60">
        <v>2309</v>
      </c>
      <c r="Q7" s="60">
        <v>1415</v>
      </c>
      <c r="R7" s="60">
        <v>2281</v>
      </c>
      <c r="S7" s="60" t="s">
        <v>110</v>
      </c>
      <c r="T7" s="60">
        <v>1590</v>
      </c>
      <c r="U7" s="60">
        <v>488</v>
      </c>
      <c r="V7" s="60">
        <v>1288</v>
      </c>
      <c r="W7" s="60">
        <v>102</v>
      </c>
      <c r="X7" s="60">
        <v>2309</v>
      </c>
      <c r="Y7" s="60">
        <v>665</v>
      </c>
      <c r="Z7" s="60">
        <v>514</v>
      </c>
      <c r="AA7" s="60">
        <v>901</v>
      </c>
      <c r="AB7" s="60">
        <v>80</v>
      </c>
      <c r="AC7" s="60">
        <v>1733</v>
      </c>
      <c r="AD7" s="60" t="s">
        <v>110</v>
      </c>
      <c r="AE7" s="60" t="s">
        <v>110</v>
      </c>
      <c r="AF7" s="60" t="s">
        <v>110</v>
      </c>
      <c r="AG7" s="60">
        <v>466</v>
      </c>
      <c r="AH7" s="81">
        <v>3</v>
      </c>
      <c r="AI7" s="81">
        <v>6</v>
      </c>
      <c r="AJ7" s="81" t="s">
        <v>110</v>
      </c>
      <c r="AK7" s="81" t="s">
        <v>110</v>
      </c>
      <c r="AL7" s="81" t="s">
        <v>110</v>
      </c>
      <c r="AM7" s="81">
        <v>32</v>
      </c>
      <c r="AN7" s="81">
        <v>14</v>
      </c>
      <c r="AO7" s="60">
        <v>28</v>
      </c>
    </row>
    <row r="8" spans="1:41" s="12" customFormat="1" ht="18.75">
      <c r="A8" s="70" t="s">
        <v>115</v>
      </c>
      <c r="B8" s="71">
        <v>241319</v>
      </c>
      <c r="C8" s="71">
        <v>9424</v>
      </c>
      <c r="D8" s="71">
        <v>1568</v>
      </c>
      <c r="E8" s="71">
        <v>663</v>
      </c>
      <c r="F8" s="72">
        <v>229664</v>
      </c>
      <c r="G8" s="90">
        <v>1365</v>
      </c>
      <c r="H8" s="90">
        <v>1101</v>
      </c>
      <c r="I8" s="90">
        <v>2068</v>
      </c>
      <c r="J8" s="90">
        <v>2012</v>
      </c>
      <c r="K8" s="90">
        <f>I8+J8</f>
        <v>4080</v>
      </c>
      <c r="L8" s="90">
        <v>1409</v>
      </c>
      <c r="M8" s="90">
        <v>1263</v>
      </c>
      <c r="N8" s="90">
        <f>SUM(L8:M8)</f>
        <v>2672</v>
      </c>
      <c r="O8" s="72">
        <v>9424</v>
      </c>
      <c r="P8" s="72">
        <v>1768</v>
      </c>
      <c r="Q8" s="72">
        <v>4055</v>
      </c>
      <c r="R8" s="72">
        <v>775</v>
      </c>
      <c r="S8" s="72" t="s">
        <v>110</v>
      </c>
      <c r="T8" s="72">
        <v>1350</v>
      </c>
      <c r="U8" s="72">
        <v>202</v>
      </c>
      <c r="V8" s="72">
        <v>2155</v>
      </c>
      <c r="W8" s="72" t="s">
        <v>110</v>
      </c>
      <c r="X8" s="72">
        <v>1768</v>
      </c>
      <c r="Y8" s="72">
        <v>367</v>
      </c>
      <c r="Z8" s="72">
        <v>960</v>
      </c>
      <c r="AA8" s="72">
        <v>3095</v>
      </c>
      <c r="AB8" s="72" t="s">
        <v>110</v>
      </c>
      <c r="AC8" s="72">
        <v>77</v>
      </c>
      <c r="AD8" s="72" t="s">
        <v>110</v>
      </c>
      <c r="AE8" s="72" t="s">
        <v>110</v>
      </c>
      <c r="AF8" s="72" t="s">
        <v>110</v>
      </c>
      <c r="AG8" s="72" t="s">
        <v>110</v>
      </c>
      <c r="AH8" s="72" t="s">
        <v>110</v>
      </c>
      <c r="AI8" s="90">
        <v>1</v>
      </c>
      <c r="AJ8" s="90" t="s">
        <v>110</v>
      </c>
      <c r="AK8" s="90" t="s">
        <v>110</v>
      </c>
      <c r="AL8" s="90" t="s">
        <v>110</v>
      </c>
      <c r="AM8" s="90">
        <v>8</v>
      </c>
      <c r="AN8" s="90">
        <v>3</v>
      </c>
      <c r="AO8" s="72">
        <v>7</v>
      </c>
    </row>
    <row r="9" spans="1:41" s="12" customFormat="1" ht="19.5" thickBot="1">
      <c r="A9" s="17" t="s">
        <v>5</v>
      </c>
      <c r="B9" s="34">
        <f aca="true" t="shared" si="0" ref="B9:AO9">SUM(B4:B8)</f>
        <v>734919</v>
      </c>
      <c r="C9" s="41">
        <f t="shared" si="0"/>
        <v>60476</v>
      </c>
      <c r="D9" s="41">
        <f t="shared" si="0"/>
        <v>7762</v>
      </c>
      <c r="E9" s="41">
        <f t="shared" si="0"/>
        <v>101554</v>
      </c>
      <c r="F9" s="41">
        <f t="shared" si="0"/>
        <v>565127</v>
      </c>
      <c r="G9" s="43">
        <f t="shared" si="0"/>
        <v>11993</v>
      </c>
      <c r="H9" s="43">
        <f t="shared" si="0"/>
        <v>9076</v>
      </c>
      <c r="I9" s="43">
        <f t="shared" si="0"/>
        <v>16378</v>
      </c>
      <c r="J9" s="43">
        <f t="shared" si="0"/>
        <v>16369</v>
      </c>
      <c r="K9" s="43">
        <f t="shared" si="0"/>
        <v>32747</v>
      </c>
      <c r="L9" s="43">
        <f t="shared" si="0"/>
        <v>8903</v>
      </c>
      <c r="M9" s="43">
        <f t="shared" si="0"/>
        <v>9784</v>
      </c>
      <c r="N9" s="43">
        <f t="shared" si="0"/>
        <v>18687</v>
      </c>
      <c r="O9" s="41">
        <f t="shared" si="0"/>
        <v>60476</v>
      </c>
      <c r="P9" s="41">
        <f t="shared" si="0"/>
        <v>21252</v>
      </c>
      <c r="Q9" s="41">
        <f t="shared" si="0"/>
        <v>15193</v>
      </c>
      <c r="R9" s="41">
        <f t="shared" si="0"/>
        <v>5271</v>
      </c>
      <c r="S9" s="41" t="s">
        <v>110</v>
      </c>
      <c r="T9" s="41">
        <f t="shared" si="0"/>
        <v>10614</v>
      </c>
      <c r="U9" s="41">
        <f t="shared" si="0"/>
        <v>1540</v>
      </c>
      <c r="V9" s="41">
        <f>SUM(V5:V8)</f>
        <v>7200</v>
      </c>
      <c r="W9" s="41">
        <f>SUM(W5:W8)</f>
        <v>102</v>
      </c>
      <c r="X9" s="41">
        <f t="shared" si="0"/>
        <v>21252</v>
      </c>
      <c r="Y9" s="41">
        <f t="shared" si="0"/>
        <v>1719</v>
      </c>
      <c r="Z9" s="41">
        <f t="shared" si="0"/>
        <v>3883.75</v>
      </c>
      <c r="AA9" s="41">
        <f t="shared" si="0"/>
        <v>8804.75</v>
      </c>
      <c r="AB9" s="41">
        <f t="shared" si="0"/>
        <v>363</v>
      </c>
      <c r="AC9" s="41">
        <f t="shared" si="0"/>
        <v>1994.5</v>
      </c>
      <c r="AD9" s="41" t="s">
        <v>110</v>
      </c>
      <c r="AE9" s="41">
        <f t="shared" si="0"/>
        <v>481</v>
      </c>
      <c r="AF9" s="41" t="s">
        <v>110</v>
      </c>
      <c r="AG9" s="41">
        <f t="shared" si="0"/>
        <v>5826</v>
      </c>
      <c r="AH9" s="18">
        <f t="shared" si="0"/>
        <v>3</v>
      </c>
      <c r="AI9" s="18">
        <f t="shared" si="0"/>
        <v>23</v>
      </c>
      <c r="AJ9" s="18">
        <f t="shared" si="0"/>
        <v>1</v>
      </c>
      <c r="AK9" s="18">
        <f t="shared" si="0"/>
        <v>1</v>
      </c>
      <c r="AL9" s="18">
        <f t="shared" si="0"/>
        <v>0</v>
      </c>
      <c r="AM9" s="18">
        <f t="shared" si="0"/>
        <v>85</v>
      </c>
      <c r="AN9" s="18">
        <f t="shared" si="0"/>
        <v>287</v>
      </c>
      <c r="AO9" s="41">
        <f t="shared" si="0"/>
        <v>454.25</v>
      </c>
    </row>
    <row r="10" ht="19.5" thickTop="1"/>
    <row r="11" spans="2:26" ht="18.75">
      <c r="B11" s="23" t="s">
        <v>42</v>
      </c>
      <c r="C11" s="21" t="s">
        <v>43</v>
      </c>
      <c r="G11" s="23" t="s">
        <v>42</v>
      </c>
      <c r="H11" s="7" t="s">
        <v>46</v>
      </c>
      <c r="O11" s="23" t="s">
        <v>42</v>
      </c>
      <c r="Q11" s="7" t="s">
        <v>54</v>
      </c>
      <c r="X11" s="23" t="s">
        <v>42</v>
      </c>
      <c r="Z11" s="7" t="s">
        <v>58</v>
      </c>
    </row>
    <row r="12" spans="3:17" ht="18.75">
      <c r="C12" s="21" t="s">
        <v>45</v>
      </c>
      <c r="G12" s="20"/>
      <c r="H12" s="7" t="s">
        <v>49</v>
      </c>
      <c r="Q12" s="7" t="s">
        <v>56</v>
      </c>
    </row>
    <row r="13" spans="8:17" ht="18.75">
      <c r="H13" s="7" t="s">
        <v>50</v>
      </c>
      <c r="O13" s="22" t="s">
        <v>120</v>
      </c>
      <c r="Q13" s="7" t="s">
        <v>57</v>
      </c>
    </row>
  </sheetData>
  <sheetProtection/>
  <mergeCells count="9">
    <mergeCell ref="AN2:AO2"/>
    <mergeCell ref="G2:H2"/>
    <mergeCell ref="I2:K2"/>
    <mergeCell ref="L2:N2"/>
    <mergeCell ref="X2:Y2"/>
    <mergeCell ref="Z2:AG2"/>
    <mergeCell ref="V2:V3"/>
    <mergeCell ref="U2:U3"/>
    <mergeCell ref="T2:T3"/>
  </mergeCells>
  <printOptions/>
  <pageMargins left="0.35433070866141736" right="0.15748031496062992" top="0.7874015748031497" bottom="0.7874015748031497" header="0.5118110236220472" footer="0.5118110236220472"/>
  <pageSetup horizontalDpi="300" verticalDpi="3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"/>
  <sheetViews>
    <sheetView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" sqref="D3"/>
    </sheetView>
  </sheetViews>
  <sheetFormatPr defaultColWidth="9.140625" defaultRowHeight="12.75"/>
  <cols>
    <col min="1" max="1" width="22.28125" style="7" customWidth="1"/>
    <col min="2" max="2" width="22.28125" style="20" customWidth="1"/>
    <col min="3" max="3" width="22.00390625" style="21" customWidth="1"/>
    <col min="4" max="4" width="20.57421875" style="20" customWidth="1"/>
    <col min="5" max="5" width="21.00390625" style="20" customWidth="1"/>
    <col min="6" max="6" width="22.00390625" style="20" customWidth="1"/>
    <col min="7" max="7" width="14.28125" style="21" customWidth="1"/>
    <col min="8" max="11" width="14.28125" style="7" customWidth="1"/>
    <col min="12" max="12" width="13.00390625" style="7" customWidth="1"/>
    <col min="13" max="13" width="13.421875" style="7" customWidth="1"/>
    <col min="14" max="14" width="11.421875" style="7" customWidth="1"/>
    <col min="15" max="15" width="12.7109375" style="22" customWidth="1"/>
    <col min="16" max="20" width="12.7109375" style="7" customWidth="1"/>
    <col min="21" max="21" width="10.7109375" style="7" customWidth="1"/>
    <col min="22" max="23" width="12.7109375" style="7" customWidth="1"/>
    <col min="24" max="26" width="12.8515625" style="7" customWidth="1"/>
    <col min="27" max="27" width="14.7109375" style="7" customWidth="1"/>
    <col min="28" max="31" width="10.140625" style="7" customWidth="1"/>
    <col min="32" max="33" width="9.140625" style="7" customWidth="1"/>
    <col min="34" max="36" width="12.140625" style="7" customWidth="1"/>
    <col min="37" max="37" width="13.28125" style="7" customWidth="1"/>
    <col min="38" max="38" width="11.140625" style="7" customWidth="1"/>
    <col min="39" max="39" width="15.8515625" style="7" customWidth="1"/>
    <col min="40" max="40" width="18.28125" style="7" customWidth="1"/>
    <col min="41" max="41" width="17.8515625" style="7" customWidth="1"/>
    <col min="42" max="16384" width="9.140625" style="7" customWidth="1"/>
  </cols>
  <sheetData>
    <row r="1" spans="1:41" s="5" customFormat="1" ht="21" thickBot="1">
      <c r="A1" s="1"/>
      <c r="B1" s="2" t="s">
        <v>147</v>
      </c>
      <c r="C1" s="2"/>
      <c r="D1" s="3"/>
      <c r="E1" s="3"/>
      <c r="F1" s="3"/>
      <c r="G1" s="2" t="s">
        <v>121</v>
      </c>
      <c r="H1" s="2"/>
      <c r="I1" s="2"/>
      <c r="J1" s="2"/>
      <c r="K1" s="2"/>
      <c r="L1" s="2"/>
      <c r="M1" s="2"/>
      <c r="N1" s="2"/>
      <c r="O1" s="4" t="s">
        <v>122</v>
      </c>
      <c r="P1" s="2"/>
      <c r="Q1" s="2"/>
      <c r="R1" s="2"/>
      <c r="S1" s="2"/>
      <c r="T1" s="2"/>
      <c r="U1" s="2"/>
      <c r="V1" s="2"/>
      <c r="W1" s="2"/>
      <c r="X1" s="2" t="s">
        <v>123</v>
      </c>
      <c r="Y1" s="2"/>
      <c r="Z1" s="2"/>
      <c r="AA1" s="2"/>
      <c r="AB1" s="2"/>
      <c r="AC1" s="2"/>
      <c r="AD1" s="2"/>
      <c r="AE1" s="2"/>
      <c r="AF1" s="2"/>
      <c r="AG1" s="1"/>
      <c r="AH1" s="2" t="s">
        <v>124</v>
      </c>
      <c r="AI1" s="2"/>
      <c r="AJ1" s="2"/>
      <c r="AK1" s="2"/>
      <c r="AL1" s="2"/>
      <c r="AM1" s="2"/>
      <c r="AN1" s="2"/>
      <c r="AO1" s="2"/>
    </row>
    <row r="2" spans="1:41" ht="28.5" customHeight="1" thickTop="1">
      <c r="A2" s="6" t="s">
        <v>38</v>
      </c>
      <c r="B2" s="35" t="s">
        <v>1</v>
      </c>
      <c r="C2" s="36" t="s">
        <v>1</v>
      </c>
      <c r="D2" s="35" t="s">
        <v>1</v>
      </c>
      <c r="E2" s="35" t="s">
        <v>1</v>
      </c>
      <c r="F2" s="35" t="s">
        <v>1</v>
      </c>
      <c r="G2" s="112" t="s">
        <v>6</v>
      </c>
      <c r="H2" s="113"/>
      <c r="I2" s="114" t="s">
        <v>47</v>
      </c>
      <c r="J2" s="115"/>
      <c r="K2" s="116"/>
      <c r="L2" s="114" t="s">
        <v>48</v>
      </c>
      <c r="M2" s="115"/>
      <c r="N2" s="116"/>
      <c r="O2" s="38" t="s">
        <v>1</v>
      </c>
      <c r="P2" s="36" t="s">
        <v>10</v>
      </c>
      <c r="Q2" s="36" t="s">
        <v>11</v>
      </c>
      <c r="R2" s="36" t="s">
        <v>12</v>
      </c>
      <c r="S2" s="36" t="s">
        <v>13</v>
      </c>
      <c r="T2" s="120" t="s">
        <v>55</v>
      </c>
      <c r="U2" s="120" t="s">
        <v>14</v>
      </c>
      <c r="V2" s="120" t="s">
        <v>16</v>
      </c>
      <c r="W2" s="36" t="s">
        <v>17</v>
      </c>
      <c r="X2" s="114" t="s">
        <v>18</v>
      </c>
      <c r="Y2" s="116"/>
      <c r="Z2" s="117" t="s">
        <v>53</v>
      </c>
      <c r="AA2" s="118"/>
      <c r="AB2" s="118"/>
      <c r="AC2" s="118"/>
      <c r="AD2" s="118"/>
      <c r="AE2" s="118"/>
      <c r="AF2" s="118"/>
      <c r="AG2" s="119"/>
      <c r="AH2" s="37" t="s">
        <v>22</v>
      </c>
      <c r="AI2" s="37" t="s">
        <v>24</v>
      </c>
      <c r="AJ2" s="39" t="s">
        <v>26</v>
      </c>
      <c r="AK2" s="39" t="s">
        <v>27</v>
      </c>
      <c r="AL2" s="39" t="s">
        <v>28</v>
      </c>
      <c r="AM2" s="39" t="s">
        <v>29</v>
      </c>
      <c r="AN2" s="110" t="s">
        <v>31</v>
      </c>
      <c r="AO2" s="111"/>
    </row>
    <row r="3" spans="1:41" s="10" customFormat="1" ht="24.75" customHeight="1">
      <c r="A3" s="24"/>
      <c r="B3" s="25" t="s">
        <v>0</v>
      </c>
      <c r="C3" s="24" t="s">
        <v>44</v>
      </c>
      <c r="D3" s="25" t="s">
        <v>3</v>
      </c>
      <c r="E3" s="25" t="s">
        <v>32</v>
      </c>
      <c r="F3" s="25" t="s">
        <v>4</v>
      </c>
      <c r="G3" s="26" t="s">
        <v>0</v>
      </c>
      <c r="H3" s="26" t="s">
        <v>7</v>
      </c>
      <c r="I3" s="26" t="s">
        <v>8</v>
      </c>
      <c r="J3" s="26" t="s">
        <v>9</v>
      </c>
      <c r="K3" s="26" t="s">
        <v>0</v>
      </c>
      <c r="L3" s="26" t="s">
        <v>8</v>
      </c>
      <c r="M3" s="26" t="s">
        <v>9</v>
      </c>
      <c r="N3" s="26" t="s">
        <v>0</v>
      </c>
      <c r="O3" s="40" t="s">
        <v>2</v>
      </c>
      <c r="P3" s="24"/>
      <c r="Q3" s="24"/>
      <c r="R3" s="24"/>
      <c r="S3" s="24" t="s">
        <v>15</v>
      </c>
      <c r="T3" s="121"/>
      <c r="U3" s="121"/>
      <c r="V3" s="121"/>
      <c r="W3" s="24" t="s">
        <v>4</v>
      </c>
      <c r="X3" s="26" t="s">
        <v>19</v>
      </c>
      <c r="Y3" s="26" t="s">
        <v>20</v>
      </c>
      <c r="Z3" s="79" t="s">
        <v>21</v>
      </c>
      <c r="AA3" s="79" t="s">
        <v>33</v>
      </c>
      <c r="AB3" s="27" t="s">
        <v>40</v>
      </c>
      <c r="AC3" s="27" t="s">
        <v>51</v>
      </c>
      <c r="AD3" s="27" t="s">
        <v>41</v>
      </c>
      <c r="AE3" s="27" t="s">
        <v>52</v>
      </c>
      <c r="AF3" s="27" t="s">
        <v>39</v>
      </c>
      <c r="AG3" s="26" t="s">
        <v>4</v>
      </c>
      <c r="AH3" s="24" t="s">
        <v>23</v>
      </c>
      <c r="AI3" s="24" t="s">
        <v>25</v>
      </c>
      <c r="AJ3" s="24" t="s">
        <v>25</v>
      </c>
      <c r="AK3" s="24" t="s">
        <v>34</v>
      </c>
      <c r="AL3" s="24" t="s">
        <v>23</v>
      </c>
      <c r="AM3" s="24" t="s">
        <v>30</v>
      </c>
      <c r="AN3" s="26" t="s">
        <v>35</v>
      </c>
      <c r="AO3" s="26" t="s">
        <v>36</v>
      </c>
    </row>
    <row r="4" spans="1:41" s="12" customFormat="1" ht="20.25">
      <c r="A4" s="30" t="s">
        <v>59</v>
      </c>
      <c r="B4" s="60">
        <f>C4+D4+E4+F4</f>
        <v>14227</v>
      </c>
      <c r="C4" s="60">
        <v>2394</v>
      </c>
      <c r="D4" s="60">
        <v>163</v>
      </c>
      <c r="E4" s="60">
        <v>41</v>
      </c>
      <c r="F4" s="60">
        <v>11629</v>
      </c>
      <c r="G4" s="81">
        <v>361</v>
      </c>
      <c r="H4" s="81">
        <v>266</v>
      </c>
      <c r="I4" s="81">
        <v>481</v>
      </c>
      <c r="J4" s="81">
        <v>487</v>
      </c>
      <c r="K4" s="81">
        <f>SUM(I4:J4)</f>
        <v>968</v>
      </c>
      <c r="L4" s="81">
        <v>270</v>
      </c>
      <c r="M4" s="81">
        <v>266</v>
      </c>
      <c r="N4" s="81">
        <f>SUM(L4:M4)</f>
        <v>536</v>
      </c>
      <c r="O4" s="61">
        <v>2394</v>
      </c>
      <c r="P4" s="61">
        <v>1021</v>
      </c>
      <c r="Q4" s="80">
        <v>678</v>
      </c>
      <c r="R4" s="61">
        <v>133</v>
      </c>
      <c r="S4" s="61" t="s">
        <v>110</v>
      </c>
      <c r="T4" s="61">
        <f>141+332</f>
        <v>473</v>
      </c>
      <c r="U4" s="61">
        <v>131</v>
      </c>
      <c r="V4" s="81" t="s">
        <v>110</v>
      </c>
      <c r="W4" s="81" t="s">
        <v>110</v>
      </c>
      <c r="X4" s="60">
        <v>1021</v>
      </c>
      <c r="Y4" s="60">
        <v>117</v>
      </c>
      <c r="Z4" s="60">
        <v>68</v>
      </c>
      <c r="AA4" s="60">
        <v>610</v>
      </c>
      <c r="AB4" s="82" t="s">
        <v>110</v>
      </c>
      <c r="AC4" s="60">
        <v>50</v>
      </c>
      <c r="AD4" s="82" t="s">
        <v>110</v>
      </c>
      <c r="AE4" s="60">
        <v>5</v>
      </c>
      <c r="AF4" s="83" t="s">
        <v>110</v>
      </c>
      <c r="AG4" s="83" t="s">
        <v>110</v>
      </c>
      <c r="AH4" s="81" t="s">
        <v>110</v>
      </c>
      <c r="AI4" s="81">
        <v>1</v>
      </c>
      <c r="AJ4" s="81" t="s">
        <v>110</v>
      </c>
      <c r="AK4" s="81" t="s">
        <v>110</v>
      </c>
      <c r="AL4" s="81" t="s">
        <v>110</v>
      </c>
      <c r="AM4" s="81" t="s">
        <v>110</v>
      </c>
      <c r="AN4" s="81">
        <v>1</v>
      </c>
      <c r="AO4" s="60">
        <v>1</v>
      </c>
    </row>
    <row r="5" spans="1:41" s="12" customFormat="1" ht="18.75">
      <c r="A5" s="30" t="s">
        <v>60</v>
      </c>
      <c r="B5" s="60">
        <f>C5+D5+E5+F5</f>
        <v>24339</v>
      </c>
      <c r="C5" s="60">
        <v>2268</v>
      </c>
      <c r="D5" s="60">
        <v>156</v>
      </c>
      <c r="E5" s="60">
        <v>48</v>
      </c>
      <c r="F5" s="60">
        <v>21867</v>
      </c>
      <c r="G5" s="81">
        <v>324</v>
      </c>
      <c r="H5" s="81">
        <v>282</v>
      </c>
      <c r="I5" s="81">
        <v>458</v>
      </c>
      <c r="J5" s="81">
        <v>472</v>
      </c>
      <c r="K5" s="81">
        <f aca="true" t="shared" si="0" ref="K5:K12">SUM(I5:J5)</f>
        <v>930</v>
      </c>
      <c r="L5" s="81">
        <v>256</v>
      </c>
      <c r="M5" s="81">
        <v>252</v>
      </c>
      <c r="N5" s="81">
        <f aca="true" t="shared" si="1" ref="N5:N12">SUM(L5:M5)</f>
        <v>508</v>
      </c>
      <c r="O5" s="61">
        <v>2268</v>
      </c>
      <c r="P5" s="61">
        <v>968</v>
      </c>
      <c r="Q5" s="80">
        <v>643</v>
      </c>
      <c r="R5" s="61">
        <v>126</v>
      </c>
      <c r="S5" s="61" t="s">
        <v>110</v>
      </c>
      <c r="T5" s="61">
        <f>138+315</f>
        <v>453</v>
      </c>
      <c r="U5" s="61">
        <v>128</v>
      </c>
      <c r="V5" s="81" t="s">
        <v>110</v>
      </c>
      <c r="W5" s="81" t="s">
        <v>110</v>
      </c>
      <c r="X5" s="60">
        <v>968</v>
      </c>
      <c r="Y5" s="60">
        <v>195</v>
      </c>
      <c r="Z5" s="60">
        <v>390</v>
      </c>
      <c r="AA5" s="60">
        <v>253</v>
      </c>
      <c r="AB5" s="60">
        <v>30</v>
      </c>
      <c r="AC5" s="60" t="s">
        <v>110</v>
      </c>
      <c r="AD5" s="60"/>
      <c r="AE5" s="60" t="s">
        <v>110</v>
      </c>
      <c r="AF5" s="81" t="s">
        <v>110</v>
      </c>
      <c r="AG5" s="81" t="s">
        <v>110</v>
      </c>
      <c r="AH5" s="81" t="s">
        <v>110</v>
      </c>
      <c r="AI5" s="81">
        <v>1</v>
      </c>
      <c r="AJ5" s="81" t="s">
        <v>110</v>
      </c>
      <c r="AK5" s="81" t="s">
        <v>110</v>
      </c>
      <c r="AL5" s="81" t="s">
        <v>110</v>
      </c>
      <c r="AM5" s="81" t="s">
        <v>110</v>
      </c>
      <c r="AN5" s="81">
        <v>3</v>
      </c>
      <c r="AO5" s="60">
        <v>30</v>
      </c>
    </row>
    <row r="6" spans="1:41" s="12" customFormat="1" ht="20.25">
      <c r="A6" s="30" t="s">
        <v>61</v>
      </c>
      <c r="B6" s="60">
        <f aca="true" t="shared" si="2" ref="B6:B12">C6+D6+E6+F6</f>
        <v>11615</v>
      </c>
      <c r="C6" s="60">
        <v>1602</v>
      </c>
      <c r="D6" s="60">
        <v>119</v>
      </c>
      <c r="E6" s="60">
        <v>47</v>
      </c>
      <c r="F6" s="60">
        <v>9847</v>
      </c>
      <c r="G6" s="81">
        <v>272</v>
      </c>
      <c r="H6" s="81">
        <v>178</v>
      </c>
      <c r="I6" s="81">
        <v>291</v>
      </c>
      <c r="J6" s="81">
        <v>308</v>
      </c>
      <c r="K6" s="81">
        <f t="shared" si="0"/>
        <v>599</v>
      </c>
      <c r="L6" s="81">
        <v>182</v>
      </c>
      <c r="M6" s="81">
        <v>178</v>
      </c>
      <c r="N6" s="81">
        <f t="shared" si="1"/>
        <v>360</v>
      </c>
      <c r="O6" s="61">
        <v>1602</v>
      </c>
      <c r="P6" s="61">
        <v>690</v>
      </c>
      <c r="Q6" s="80">
        <v>458</v>
      </c>
      <c r="R6" s="61">
        <v>89</v>
      </c>
      <c r="S6" s="61" t="s">
        <v>110</v>
      </c>
      <c r="T6" s="61">
        <f>91+222</f>
        <v>313</v>
      </c>
      <c r="U6" s="61">
        <v>81</v>
      </c>
      <c r="V6" s="81" t="s">
        <v>110</v>
      </c>
      <c r="W6" s="81" t="s">
        <v>110</v>
      </c>
      <c r="X6" s="60">
        <v>690</v>
      </c>
      <c r="Y6" s="60" t="s">
        <v>110</v>
      </c>
      <c r="Z6" s="60">
        <v>400</v>
      </c>
      <c r="AA6" s="60">
        <v>58</v>
      </c>
      <c r="AB6" s="82" t="s">
        <v>110</v>
      </c>
      <c r="AC6" s="82" t="s">
        <v>110</v>
      </c>
      <c r="AD6" s="82" t="s">
        <v>110</v>
      </c>
      <c r="AE6" s="82" t="s">
        <v>110</v>
      </c>
      <c r="AF6" s="83" t="s">
        <v>110</v>
      </c>
      <c r="AG6" s="83" t="s">
        <v>110</v>
      </c>
      <c r="AH6" s="81" t="s">
        <v>110</v>
      </c>
      <c r="AI6" s="81" t="s">
        <v>110</v>
      </c>
      <c r="AJ6" s="81" t="s">
        <v>110</v>
      </c>
      <c r="AK6" s="81" t="s">
        <v>110</v>
      </c>
      <c r="AL6" s="81" t="s">
        <v>110</v>
      </c>
      <c r="AM6" s="81" t="s">
        <v>110</v>
      </c>
      <c r="AN6" s="81">
        <v>1</v>
      </c>
      <c r="AO6" s="60">
        <v>1</v>
      </c>
    </row>
    <row r="7" spans="1:41" s="15" customFormat="1" ht="20.25">
      <c r="A7" s="30" t="s">
        <v>62</v>
      </c>
      <c r="B7" s="60">
        <f t="shared" si="2"/>
        <v>10820</v>
      </c>
      <c r="C7" s="60">
        <v>3096</v>
      </c>
      <c r="D7" s="60">
        <v>207</v>
      </c>
      <c r="E7" s="60">
        <v>45</v>
      </c>
      <c r="F7" s="60">
        <v>7472</v>
      </c>
      <c r="G7" s="81">
        <v>507</v>
      </c>
      <c r="H7" s="81">
        <v>345</v>
      </c>
      <c r="I7" s="81">
        <v>483</v>
      </c>
      <c r="J7" s="81">
        <v>533</v>
      </c>
      <c r="K7" s="81">
        <f t="shared" si="0"/>
        <v>1016</v>
      </c>
      <c r="L7" s="83">
        <v>349</v>
      </c>
      <c r="M7" s="83">
        <v>345</v>
      </c>
      <c r="N7" s="81">
        <f t="shared" si="1"/>
        <v>694</v>
      </c>
      <c r="O7" s="61">
        <v>3096</v>
      </c>
      <c r="P7" s="61">
        <v>1058</v>
      </c>
      <c r="Q7" s="80">
        <v>875</v>
      </c>
      <c r="R7" s="61">
        <v>163</v>
      </c>
      <c r="S7" s="61" t="s">
        <v>110</v>
      </c>
      <c r="T7" s="61">
        <f>165+431</f>
        <v>596</v>
      </c>
      <c r="U7" s="61">
        <v>155</v>
      </c>
      <c r="V7" s="81" t="s">
        <v>110</v>
      </c>
      <c r="W7" s="81" t="s">
        <v>110</v>
      </c>
      <c r="X7" s="60">
        <v>1058</v>
      </c>
      <c r="Y7" s="60">
        <v>205</v>
      </c>
      <c r="Z7" s="60">
        <v>90</v>
      </c>
      <c r="AA7" s="60">
        <v>785</v>
      </c>
      <c r="AB7" s="82" t="s">
        <v>110</v>
      </c>
      <c r="AC7" s="60">
        <v>34</v>
      </c>
      <c r="AD7" s="82" t="s">
        <v>110</v>
      </c>
      <c r="AE7" s="60">
        <v>10</v>
      </c>
      <c r="AF7" s="81" t="s">
        <v>110</v>
      </c>
      <c r="AG7" s="81" t="s">
        <v>110</v>
      </c>
      <c r="AH7" s="81" t="s">
        <v>110</v>
      </c>
      <c r="AI7" s="81">
        <v>1</v>
      </c>
      <c r="AJ7" s="81" t="s">
        <v>110</v>
      </c>
      <c r="AK7" s="81" t="s">
        <v>110</v>
      </c>
      <c r="AL7" s="81" t="s">
        <v>110</v>
      </c>
      <c r="AM7" s="81" t="s">
        <v>110</v>
      </c>
      <c r="AN7" s="83">
        <v>2</v>
      </c>
      <c r="AO7" s="60">
        <v>2</v>
      </c>
    </row>
    <row r="8" spans="1:41" s="12" customFormat="1" ht="20.25">
      <c r="A8" s="30" t="s">
        <v>63</v>
      </c>
      <c r="B8" s="60">
        <f t="shared" si="2"/>
        <v>14127</v>
      </c>
      <c r="C8" s="60">
        <v>270</v>
      </c>
      <c r="D8" s="60">
        <v>40</v>
      </c>
      <c r="E8" s="60">
        <v>35</v>
      </c>
      <c r="F8" s="60">
        <v>13782</v>
      </c>
      <c r="G8" s="81">
        <v>88</v>
      </c>
      <c r="H8" s="81">
        <v>30</v>
      </c>
      <c r="I8" s="81">
        <v>137</v>
      </c>
      <c r="J8" s="81">
        <v>132</v>
      </c>
      <c r="K8" s="81">
        <f t="shared" si="0"/>
        <v>269</v>
      </c>
      <c r="L8" s="81">
        <v>34</v>
      </c>
      <c r="M8" s="81">
        <v>30</v>
      </c>
      <c r="N8" s="81">
        <f t="shared" si="1"/>
        <v>64</v>
      </c>
      <c r="O8" s="61">
        <v>270</v>
      </c>
      <c r="P8" s="61">
        <v>135</v>
      </c>
      <c r="Q8" s="80">
        <v>75</v>
      </c>
      <c r="R8" s="61">
        <v>15</v>
      </c>
      <c r="S8" s="61" t="s">
        <v>110</v>
      </c>
      <c r="T8" s="61">
        <f>17+30</f>
        <v>47</v>
      </c>
      <c r="U8" s="61">
        <v>17</v>
      </c>
      <c r="V8" s="81" t="s">
        <v>110</v>
      </c>
      <c r="W8" s="81" t="s">
        <v>110</v>
      </c>
      <c r="X8" s="60">
        <v>135</v>
      </c>
      <c r="Y8" s="60" t="s">
        <v>110</v>
      </c>
      <c r="Z8" s="82">
        <v>25</v>
      </c>
      <c r="AA8" s="60">
        <v>50</v>
      </c>
      <c r="AB8" s="82" t="s">
        <v>110</v>
      </c>
      <c r="AC8" s="60">
        <v>100.5</v>
      </c>
      <c r="AD8" s="82" t="s">
        <v>110</v>
      </c>
      <c r="AE8" s="60" t="s">
        <v>110</v>
      </c>
      <c r="AF8" s="83" t="s">
        <v>110</v>
      </c>
      <c r="AG8" s="83" t="s">
        <v>110</v>
      </c>
      <c r="AH8" s="81" t="s">
        <v>110</v>
      </c>
      <c r="AI8" s="81">
        <v>1</v>
      </c>
      <c r="AJ8" s="81" t="s">
        <v>110</v>
      </c>
      <c r="AK8" s="81" t="s">
        <v>110</v>
      </c>
      <c r="AL8" s="81" t="s">
        <v>110</v>
      </c>
      <c r="AM8" s="81" t="s">
        <v>110</v>
      </c>
      <c r="AN8" s="81">
        <v>1</v>
      </c>
      <c r="AO8" s="60">
        <v>1</v>
      </c>
    </row>
    <row r="9" spans="1:41" s="12" customFormat="1" ht="20.25">
      <c r="A9" s="30" t="s">
        <v>64</v>
      </c>
      <c r="B9" s="60">
        <f t="shared" si="2"/>
        <v>15335</v>
      </c>
      <c r="C9" s="60">
        <v>261</v>
      </c>
      <c r="D9" s="60">
        <v>44</v>
      </c>
      <c r="E9" s="60">
        <v>30</v>
      </c>
      <c r="F9" s="60">
        <v>15000</v>
      </c>
      <c r="G9" s="81">
        <v>94</v>
      </c>
      <c r="H9" s="81">
        <v>29</v>
      </c>
      <c r="I9" s="81">
        <v>115</v>
      </c>
      <c r="J9" s="81">
        <v>112</v>
      </c>
      <c r="K9" s="81">
        <f t="shared" si="0"/>
        <v>227</v>
      </c>
      <c r="L9" s="81">
        <v>33</v>
      </c>
      <c r="M9" s="81">
        <v>29</v>
      </c>
      <c r="N9" s="81">
        <f t="shared" si="1"/>
        <v>62</v>
      </c>
      <c r="O9" s="61">
        <v>261</v>
      </c>
      <c r="P9" s="61">
        <v>110</v>
      </c>
      <c r="Q9" s="80">
        <v>72</v>
      </c>
      <c r="R9" s="61">
        <v>14</v>
      </c>
      <c r="S9" s="61" t="s">
        <v>110</v>
      </c>
      <c r="T9" s="61">
        <f>16+29</f>
        <v>45</v>
      </c>
      <c r="U9" s="61">
        <v>16</v>
      </c>
      <c r="V9" s="81" t="s">
        <v>110</v>
      </c>
      <c r="W9" s="81" t="s">
        <v>110</v>
      </c>
      <c r="X9" s="60">
        <v>110</v>
      </c>
      <c r="Y9" s="60" t="s">
        <v>110</v>
      </c>
      <c r="Z9" s="82" t="s">
        <v>110</v>
      </c>
      <c r="AA9" s="60">
        <v>72</v>
      </c>
      <c r="AB9" s="82" t="s">
        <v>110</v>
      </c>
      <c r="AC9" s="60" t="s">
        <v>110</v>
      </c>
      <c r="AD9" s="82" t="s">
        <v>110</v>
      </c>
      <c r="AE9" s="60" t="s">
        <v>110</v>
      </c>
      <c r="AF9" s="81" t="s">
        <v>110</v>
      </c>
      <c r="AG9" s="81" t="s">
        <v>110</v>
      </c>
      <c r="AH9" s="81" t="s">
        <v>110</v>
      </c>
      <c r="AI9" s="81" t="s">
        <v>110</v>
      </c>
      <c r="AJ9" s="81" t="s">
        <v>110</v>
      </c>
      <c r="AK9" s="81" t="s">
        <v>110</v>
      </c>
      <c r="AL9" s="81" t="s">
        <v>110</v>
      </c>
      <c r="AM9" s="81" t="s">
        <v>110</v>
      </c>
      <c r="AN9" s="81" t="s">
        <v>110</v>
      </c>
      <c r="AO9" s="60" t="s">
        <v>110</v>
      </c>
    </row>
    <row r="10" spans="1:41" s="12" customFormat="1" ht="20.25">
      <c r="A10" s="30" t="s">
        <v>65</v>
      </c>
      <c r="B10" s="60">
        <f t="shared" si="2"/>
        <v>15028</v>
      </c>
      <c r="C10" s="60">
        <v>873</v>
      </c>
      <c r="D10" s="60">
        <v>78</v>
      </c>
      <c r="E10" s="60">
        <v>45</v>
      </c>
      <c r="F10" s="60">
        <v>14032</v>
      </c>
      <c r="G10" s="81">
        <v>195</v>
      </c>
      <c r="H10" s="81">
        <v>97</v>
      </c>
      <c r="I10" s="81">
        <v>209</v>
      </c>
      <c r="J10" s="81">
        <v>236</v>
      </c>
      <c r="K10" s="81">
        <f t="shared" si="0"/>
        <v>445</v>
      </c>
      <c r="L10" s="81">
        <v>101</v>
      </c>
      <c r="M10" s="81">
        <v>97</v>
      </c>
      <c r="N10" s="81">
        <f t="shared" si="1"/>
        <v>198</v>
      </c>
      <c r="O10" s="61">
        <v>873</v>
      </c>
      <c r="P10" s="61">
        <v>386</v>
      </c>
      <c r="Q10" s="80">
        <v>255</v>
      </c>
      <c r="R10" s="61">
        <v>48</v>
      </c>
      <c r="S10" s="61" t="s">
        <v>110</v>
      </c>
      <c r="T10" s="61">
        <f>50+121</f>
        <v>171</v>
      </c>
      <c r="U10" s="61">
        <v>50</v>
      </c>
      <c r="V10" s="81" t="s">
        <v>110</v>
      </c>
      <c r="W10" s="81" t="s">
        <v>110</v>
      </c>
      <c r="X10" s="60">
        <v>386</v>
      </c>
      <c r="Y10" s="60">
        <v>150</v>
      </c>
      <c r="Z10" s="82" t="s">
        <v>110</v>
      </c>
      <c r="AA10" s="60">
        <v>255</v>
      </c>
      <c r="AB10" s="82" t="s">
        <v>110</v>
      </c>
      <c r="AC10" s="60" t="s">
        <v>110</v>
      </c>
      <c r="AD10" s="82" t="s">
        <v>110</v>
      </c>
      <c r="AE10" s="60" t="s">
        <v>110</v>
      </c>
      <c r="AF10" s="83" t="s">
        <v>110</v>
      </c>
      <c r="AG10" s="83" t="s">
        <v>110</v>
      </c>
      <c r="AH10" s="81" t="s">
        <v>110</v>
      </c>
      <c r="AI10" s="81">
        <v>1</v>
      </c>
      <c r="AJ10" s="81" t="s">
        <v>110</v>
      </c>
      <c r="AK10" s="81" t="s">
        <v>110</v>
      </c>
      <c r="AL10" s="81" t="s">
        <v>110</v>
      </c>
      <c r="AM10" s="81" t="s">
        <v>110</v>
      </c>
      <c r="AN10" s="81" t="s">
        <v>110</v>
      </c>
      <c r="AO10" s="60" t="s">
        <v>110</v>
      </c>
    </row>
    <row r="11" spans="1:41" s="12" customFormat="1" ht="20.25">
      <c r="A11" s="30" t="s">
        <v>66</v>
      </c>
      <c r="B11" s="60">
        <f t="shared" si="2"/>
        <v>12742</v>
      </c>
      <c r="C11" s="60">
        <v>162</v>
      </c>
      <c r="D11" s="60">
        <v>39</v>
      </c>
      <c r="E11" s="60">
        <v>41</v>
      </c>
      <c r="F11" s="60">
        <v>12500</v>
      </c>
      <c r="G11" s="81">
        <v>91</v>
      </c>
      <c r="H11" s="81">
        <v>18</v>
      </c>
      <c r="I11" s="81">
        <v>96</v>
      </c>
      <c r="J11" s="81">
        <v>107</v>
      </c>
      <c r="K11" s="81">
        <f t="shared" si="0"/>
        <v>203</v>
      </c>
      <c r="L11" s="81">
        <v>22</v>
      </c>
      <c r="M11" s="81">
        <v>18</v>
      </c>
      <c r="N11" s="81">
        <f t="shared" si="1"/>
        <v>40</v>
      </c>
      <c r="O11" s="61">
        <v>162</v>
      </c>
      <c r="P11" s="61">
        <v>90</v>
      </c>
      <c r="Q11" s="80">
        <v>45</v>
      </c>
      <c r="R11" s="61">
        <v>9</v>
      </c>
      <c r="S11" s="61" t="s">
        <v>110</v>
      </c>
      <c r="T11" s="61">
        <f>11+18</f>
        <v>29</v>
      </c>
      <c r="U11" s="61">
        <v>11</v>
      </c>
      <c r="V11" s="81" t="s">
        <v>110</v>
      </c>
      <c r="W11" s="81" t="s">
        <v>110</v>
      </c>
      <c r="X11" s="60">
        <v>90</v>
      </c>
      <c r="Y11" s="60" t="s">
        <v>110</v>
      </c>
      <c r="Z11" s="60">
        <v>35</v>
      </c>
      <c r="AA11" s="60">
        <v>10</v>
      </c>
      <c r="AB11" s="82" t="s">
        <v>110</v>
      </c>
      <c r="AC11" s="60" t="s">
        <v>110</v>
      </c>
      <c r="AD11" s="82" t="s">
        <v>110</v>
      </c>
      <c r="AE11" s="60" t="s">
        <v>110</v>
      </c>
      <c r="AF11" s="81" t="s">
        <v>110</v>
      </c>
      <c r="AG11" s="81" t="s">
        <v>110</v>
      </c>
      <c r="AH11" s="81" t="s">
        <v>110</v>
      </c>
      <c r="AI11" s="81" t="s">
        <v>110</v>
      </c>
      <c r="AJ11" s="81" t="s">
        <v>110</v>
      </c>
      <c r="AK11" s="81" t="s">
        <v>110</v>
      </c>
      <c r="AL11" s="81" t="s">
        <v>110</v>
      </c>
      <c r="AM11" s="81" t="s">
        <v>110</v>
      </c>
      <c r="AN11" s="81">
        <v>1</v>
      </c>
      <c r="AO11" s="60">
        <v>1</v>
      </c>
    </row>
    <row r="12" spans="1:41" s="12" customFormat="1" ht="20.25">
      <c r="A12" s="30" t="s">
        <v>67</v>
      </c>
      <c r="B12" s="60">
        <f t="shared" si="2"/>
        <v>14267</v>
      </c>
      <c r="C12" s="60">
        <v>882</v>
      </c>
      <c r="D12" s="60">
        <v>79</v>
      </c>
      <c r="E12" s="60">
        <v>40</v>
      </c>
      <c r="F12" s="60">
        <v>13266</v>
      </c>
      <c r="G12" s="81">
        <v>164</v>
      </c>
      <c r="H12" s="81">
        <v>98</v>
      </c>
      <c r="I12" s="81">
        <v>222</v>
      </c>
      <c r="J12" s="81">
        <v>257</v>
      </c>
      <c r="K12" s="81">
        <f t="shared" si="0"/>
        <v>479</v>
      </c>
      <c r="L12" s="81">
        <v>102</v>
      </c>
      <c r="M12" s="81">
        <v>98</v>
      </c>
      <c r="N12" s="81">
        <f t="shared" si="1"/>
        <v>200</v>
      </c>
      <c r="O12" s="61">
        <v>882</v>
      </c>
      <c r="P12" s="61">
        <v>390</v>
      </c>
      <c r="Q12" s="80">
        <v>258</v>
      </c>
      <c r="R12" s="61">
        <v>49</v>
      </c>
      <c r="S12" s="61" t="s">
        <v>110</v>
      </c>
      <c r="T12" s="61">
        <f>51+122</f>
        <v>173</v>
      </c>
      <c r="U12" s="61">
        <v>51</v>
      </c>
      <c r="V12" s="81" t="s">
        <v>110</v>
      </c>
      <c r="W12" s="81" t="s">
        <v>110</v>
      </c>
      <c r="X12" s="60">
        <v>390</v>
      </c>
      <c r="Y12" s="60">
        <v>20</v>
      </c>
      <c r="Z12" s="60">
        <v>90</v>
      </c>
      <c r="AA12" s="60">
        <v>168</v>
      </c>
      <c r="AB12" s="82" t="s">
        <v>110</v>
      </c>
      <c r="AC12" s="60" t="s">
        <v>110</v>
      </c>
      <c r="AD12" s="82" t="s">
        <v>110</v>
      </c>
      <c r="AE12" s="60" t="s">
        <v>110</v>
      </c>
      <c r="AF12" s="83" t="s">
        <v>110</v>
      </c>
      <c r="AG12" s="83" t="s">
        <v>110</v>
      </c>
      <c r="AH12" s="83" t="s">
        <v>110</v>
      </c>
      <c r="AI12" s="83" t="s">
        <v>110</v>
      </c>
      <c r="AJ12" s="81" t="s">
        <v>110</v>
      </c>
      <c r="AK12" s="81" t="s">
        <v>110</v>
      </c>
      <c r="AL12" s="81" t="s">
        <v>110</v>
      </c>
      <c r="AM12" s="81" t="s">
        <v>110</v>
      </c>
      <c r="AN12" s="81" t="s">
        <v>110</v>
      </c>
      <c r="AO12" s="60" t="s">
        <v>110</v>
      </c>
    </row>
    <row r="13" spans="1:41" s="12" customFormat="1" ht="19.5" thickBot="1">
      <c r="A13" s="76" t="s">
        <v>5</v>
      </c>
      <c r="B13" s="77">
        <f>C13+D13+E13+F13</f>
        <v>132500</v>
      </c>
      <c r="C13" s="77">
        <f aca="true" t="shared" si="3" ref="C13:U13">SUM(C4:C12)</f>
        <v>11808</v>
      </c>
      <c r="D13" s="77">
        <f t="shared" si="3"/>
        <v>925</v>
      </c>
      <c r="E13" s="77">
        <f t="shared" si="3"/>
        <v>372</v>
      </c>
      <c r="F13" s="84">
        <f t="shared" si="3"/>
        <v>119395</v>
      </c>
      <c r="G13" s="85">
        <f t="shared" si="3"/>
        <v>2096</v>
      </c>
      <c r="H13" s="85">
        <f t="shared" si="3"/>
        <v>1343</v>
      </c>
      <c r="I13" s="85">
        <f t="shared" si="3"/>
        <v>2492</v>
      </c>
      <c r="J13" s="85">
        <f t="shared" si="3"/>
        <v>2644</v>
      </c>
      <c r="K13" s="85">
        <f t="shared" si="3"/>
        <v>5136</v>
      </c>
      <c r="L13" s="85">
        <f t="shared" si="3"/>
        <v>1349</v>
      </c>
      <c r="M13" s="85">
        <f t="shared" si="3"/>
        <v>1313</v>
      </c>
      <c r="N13" s="85">
        <f t="shared" si="3"/>
        <v>2662</v>
      </c>
      <c r="O13" s="86">
        <f t="shared" si="3"/>
        <v>11808</v>
      </c>
      <c r="P13" s="86">
        <f t="shared" si="3"/>
        <v>4848</v>
      </c>
      <c r="Q13" s="86">
        <f t="shared" si="3"/>
        <v>3359</v>
      </c>
      <c r="R13" s="86">
        <f t="shared" si="3"/>
        <v>646</v>
      </c>
      <c r="S13" s="86" t="s">
        <v>110</v>
      </c>
      <c r="T13" s="86">
        <f t="shared" si="3"/>
        <v>2300</v>
      </c>
      <c r="U13" s="86">
        <f t="shared" si="3"/>
        <v>640</v>
      </c>
      <c r="V13" s="87" t="s">
        <v>110</v>
      </c>
      <c r="W13" s="87" t="s">
        <v>110</v>
      </c>
      <c r="X13" s="77">
        <f>SUM(X4:X12)</f>
        <v>4848</v>
      </c>
      <c r="Y13" s="77">
        <f aca="true" t="shared" si="4" ref="Y13:AE13">SUM(Y4:Y12)</f>
        <v>687</v>
      </c>
      <c r="Z13" s="77">
        <f t="shared" si="4"/>
        <v>1098</v>
      </c>
      <c r="AA13" s="77">
        <f t="shared" si="4"/>
        <v>2261</v>
      </c>
      <c r="AB13" s="77">
        <f t="shared" si="4"/>
        <v>30</v>
      </c>
      <c r="AC13" s="77">
        <f t="shared" si="4"/>
        <v>184.5</v>
      </c>
      <c r="AD13" s="77">
        <f t="shared" si="4"/>
        <v>0</v>
      </c>
      <c r="AE13" s="77">
        <f t="shared" si="4"/>
        <v>15</v>
      </c>
      <c r="AF13" s="87" t="s">
        <v>110</v>
      </c>
      <c r="AG13" s="87" t="s">
        <v>110</v>
      </c>
      <c r="AH13" s="87" t="s">
        <v>110</v>
      </c>
      <c r="AI13" s="87">
        <f>SUM(AI4:AI12)</f>
        <v>5</v>
      </c>
      <c r="AJ13" s="87" t="s">
        <v>110</v>
      </c>
      <c r="AK13" s="87" t="s">
        <v>110</v>
      </c>
      <c r="AL13" s="87" t="s">
        <v>110</v>
      </c>
      <c r="AM13" s="87" t="s">
        <v>110</v>
      </c>
      <c r="AN13" s="85">
        <f>SUM(AN4:AN12)</f>
        <v>9</v>
      </c>
      <c r="AO13" s="77">
        <f>SUM(AO4:AO12)</f>
        <v>36</v>
      </c>
    </row>
    <row r="14" ht="19.5" thickTop="1"/>
    <row r="15" spans="2:26" ht="18.75">
      <c r="B15" s="23" t="s">
        <v>42</v>
      </c>
      <c r="C15" s="21" t="s">
        <v>43</v>
      </c>
      <c r="G15" s="23" t="s">
        <v>42</v>
      </c>
      <c r="H15" s="7" t="s">
        <v>46</v>
      </c>
      <c r="O15" s="23" t="s">
        <v>42</v>
      </c>
      <c r="Q15" s="7" t="s">
        <v>54</v>
      </c>
      <c r="X15" s="23" t="s">
        <v>42</v>
      </c>
      <c r="Z15" s="7" t="s">
        <v>58</v>
      </c>
    </row>
    <row r="16" spans="3:17" ht="18.75">
      <c r="C16" s="21" t="s">
        <v>45</v>
      </c>
      <c r="G16" s="20"/>
      <c r="H16" s="7" t="s">
        <v>49</v>
      </c>
      <c r="Q16" s="7" t="s">
        <v>56</v>
      </c>
    </row>
    <row r="17" spans="8:17" ht="18.75">
      <c r="H17" s="7" t="s">
        <v>50</v>
      </c>
      <c r="Q17" s="7" t="s">
        <v>57</v>
      </c>
    </row>
  </sheetData>
  <sheetProtection/>
  <mergeCells count="9">
    <mergeCell ref="X2:Y2"/>
    <mergeCell ref="Z2:AG2"/>
    <mergeCell ref="AN2:AO2"/>
    <mergeCell ref="G2:H2"/>
    <mergeCell ref="I2:K2"/>
    <mergeCell ref="L2:N2"/>
    <mergeCell ref="T2:T3"/>
    <mergeCell ref="U2:U3"/>
    <mergeCell ref="V2:V3"/>
  </mergeCells>
  <printOptions/>
  <pageMargins left="0.35433070866141736" right="0.15748031496062992" top="0.7874015748031497" bottom="0.7874015748031497" header="0.5118110236220472" footer="0.5118110236220472"/>
  <pageSetup horizontalDpi="300" verticalDpi="3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"/>
  <sheetViews>
    <sheetView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8.57421875" style="7" customWidth="1"/>
    <col min="2" max="2" width="22.28125" style="20" customWidth="1"/>
    <col min="3" max="3" width="22.00390625" style="21" customWidth="1"/>
    <col min="4" max="4" width="20.57421875" style="20" customWidth="1"/>
    <col min="5" max="5" width="21.00390625" style="20" customWidth="1"/>
    <col min="6" max="6" width="22.00390625" style="20" customWidth="1"/>
    <col min="7" max="7" width="14.28125" style="21" customWidth="1"/>
    <col min="8" max="11" width="14.28125" style="7" customWidth="1"/>
    <col min="12" max="12" width="13.00390625" style="7" customWidth="1"/>
    <col min="13" max="13" width="13.421875" style="7" customWidth="1"/>
    <col min="14" max="14" width="11.421875" style="7" customWidth="1"/>
    <col min="15" max="15" width="12.7109375" style="22" customWidth="1"/>
    <col min="16" max="20" width="12.7109375" style="7" customWidth="1"/>
    <col min="21" max="21" width="10.7109375" style="7" customWidth="1"/>
    <col min="22" max="23" width="12.7109375" style="7" customWidth="1"/>
    <col min="24" max="26" width="12.8515625" style="7" customWidth="1"/>
    <col min="27" max="27" width="14.7109375" style="7" customWidth="1"/>
    <col min="28" max="32" width="10.140625" style="7" customWidth="1"/>
    <col min="33" max="33" width="12.8515625" style="7" customWidth="1"/>
    <col min="34" max="36" width="12.140625" style="7" customWidth="1"/>
    <col min="37" max="37" width="13.8515625" style="7" customWidth="1"/>
    <col min="38" max="38" width="11.140625" style="7" customWidth="1"/>
    <col min="39" max="39" width="15.8515625" style="7" customWidth="1"/>
    <col min="40" max="40" width="18.28125" style="7" customWidth="1"/>
    <col min="41" max="41" width="17.8515625" style="7" customWidth="1"/>
    <col min="42" max="16384" width="9.140625" style="7" customWidth="1"/>
  </cols>
  <sheetData>
    <row r="1" spans="1:41" s="5" customFormat="1" ht="21" thickBot="1">
      <c r="A1" s="1"/>
      <c r="B1" s="2" t="s">
        <v>148</v>
      </c>
      <c r="C1" s="2"/>
      <c r="D1" s="3"/>
      <c r="E1" s="3"/>
      <c r="F1" s="3"/>
      <c r="G1" s="2" t="s">
        <v>125</v>
      </c>
      <c r="H1" s="2"/>
      <c r="I1" s="2"/>
      <c r="J1" s="2"/>
      <c r="K1" s="2"/>
      <c r="L1" s="2"/>
      <c r="M1" s="2"/>
      <c r="N1" s="2"/>
      <c r="O1" s="4" t="s">
        <v>126</v>
      </c>
      <c r="P1" s="2"/>
      <c r="Q1" s="2"/>
      <c r="R1" s="2"/>
      <c r="S1" s="2"/>
      <c r="T1" s="2"/>
      <c r="U1" s="2"/>
      <c r="V1" s="2"/>
      <c r="W1" s="2"/>
      <c r="X1" s="2" t="s">
        <v>127</v>
      </c>
      <c r="Y1" s="2"/>
      <c r="Z1" s="2"/>
      <c r="AA1" s="2"/>
      <c r="AB1" s="2"/>
      <c r="AC1" s="2"/>
      <c r="AD1" s="2"/>
      <c r="AE1" s="2"/>
      <c r="AF1" s="2"/>
      <c r="AG1" s="1"/>
      <c r="AH1" s="2" t="s">
        <v>128</v>
      </c>
      <c r="AI1" s="2"/>
      <c r="AJ1" s="2"/>
      <c r="AK1" s="2"/>
      <c r="AL1" s="2"/>
      <c r="AM1" s="2"/>
      <c r="AN1" s="2"/>
      <c r="AO1" s="2"/>
    </row>
    <row r="2" spans="1:41" ht="28.5" customHeight="1" thickTop="1">
      <c r="A2" s="6" t="s">
        <v>38</v>
      </c>
      <c r="B2" s="35" t="s">
        <v>1</v>
      </c>
      <c r="C2" s="36" t="s">
        <v>1</v>
      </c>
      <c r="D2" s="35" t="s">
        <v>1</v>
      </c>
      <c r="E2" s="35" t="s">
        <v>1</v>
      </c>
      <c r="F2" s="35" t="s">
        <v>1</v>
      </c>
      <c r="G2" s="112" t="s">
        <v>6</v>
      </c>
      <c r="H2" s="113"/>
      <c r="I2" s="114" t="s">
        <v>47</v>
      </c>
      <c r="J2" s="115"/>
      <c r="K2" s="116"/>
      <c r="L2" s="114" t="s">
        <v>48</v>
      </c>
      <c r="M2" s="115"/>
      <c r="N2" s="116"/>
      <c r="O2" s="38" t="s">
        <v>1</v>
      </c>
      <c r="P2" s="36" t="s">
        <v>10</v>
      </c>
      <c r="Q2" s="36" t="s">
        <v>11</v>
      </c>
      <c r="R2" s="36" t="s">
        <v>12</v>
      </c>
      <c r="S2" s="36" t="s">
        <v>13</v>
      </c>
      <c r="T2" s="120" t="s">
        <v>55</v>
      </c>
      <c r="U2" s="120" t="s">
        <v>14</v>
      </c>
      <c r="V2" s="120" t="s">
        <v>16</v>
      </c>
      <c r="W2" s="36" t="s">
        <v>17</v>
      </c>
      <c r="X2" s="114" t="s">
        <v>18</v>
      </c>
      <c r="Y2" s="116"/>
      <c r="Z2" s="117" t="s">
        <v>53</v>
      </c>
      <c r="AA2" s="118"/>
      <c r="AB2" s="118"/>
      <c r="AC2" s="118"/>
      <c r="AD2" s="118"/>
      <c r="AE2" s="118"/>
      <c r="AF2" s="118"/>
      <c r="AG2" s="119"/>
      <c r="AH2" s="37" t="s">
        <v>22</v>
      </c>
      <c r="AI2" s="37" t="s">
        <v>24</v>
      </c>
      <c r="AJ2" s="39" t="s">
        <v>26</v>
      </c>
      <c r="AK2" s="39" t="s">
        <v>27</v>
      </c>
      <c r="AL2" s="39" t="s">
        <v>28</v>
      </c>
      <c r="AM2" s="39" t="s">
        <v>29</v>
      </c>
      <c r="AN2" s="110" t="s">
        <v>31</v>
      </c>
      <c r="AO2" s="111"/>
    </row>
    <row r="3" spans="1:41" s="10" customFormat="1" ht="24.75" customHeight="1">
      <c r="A3" s="50"/>
      <c r="B3" s="51" t="s">
        <v>0</v>
      </c>
      <c r="C3" s="50" t="s">
        <v>44</v>
      </c>
      <c r="D3" s="51" t="s">
        <v>3</v>
      </c>
      <c r="E3" s="51" t="s">
        <v>32</v>
      </c>
      <c r="F3" s="51" t="s">
        <v>4</v>
      </c>
      <c r="G3" s="52" t="s">
        <v>0</v>
      </c>
      <c r="H3" s="52" t="s">
        <v>7</v>
      </c>
      <c r="I3" s="52" t="s">
        <v>8</v>
      </c>
      <c r="J3" s="52" t="s">
        <v>9</v>
      </c>
      <c r="K3" s="52" t="s">
        <v>0</v>
      </c>
      <c r="L3" s="52" t="s">
        <v>8</v>
      </c>
      <c r="M3" s="52" t="s">
        <v>9</v>
      </c>
      <c r="N3" s="52" t="s">
        <v>0</v>
      </c>
      <c r="O3" s="53" t="s">
        <v>2</v>
      </c>
      <c r="P3" s="50"/>
      <c r="Q3" s="50"/>
      <c r="R3" s="50"/>
      <c r="S3" s="50" t="s">
        <v>15</v>
      </c>
      <c r="T3" s="122"/>
      <c r="U3" s="122"/>
      <c r="V3" s="122"/>
      <c r="W3" s="50" t="s">
        <v>4</v>
      </c>
      <c r="X3" s="52" t="s">
        <v>19</v>
      </c>
      <c r="Y3" s="52" t="s">
        <v>20</v>
      </c>
      <c r="Z3" s="54" t="s">
        <v>21</v>
      </c>
      <c r="AA3" s="54" t="s">
        <v>33</v>
      </c>
      <c r="AB3" s="54" t="s">
        <v>40</v>
      </c>
      <c r="AC3" s="54" t="s">
        <v>51</v>
      </c>
      <c r="AD3" s="54" t="s">
        <v>41</v>
      </c>
      <c r="AE3" s="54" t="s">
        <v>52</v>
      </c>
      <c r="AF3" s="54" t="s">
        <v>39</v>
      </c>
      <c r="AG3" s="52" t="s">
        <v>4</v>
      </c>
      <c r="AH3" s="50" t="s">
        <v>23</v>
      </c>
      <c r="AI3" s="50" t="s">
        <v>25</v>
      </c>
      <c r="AJ3" s="50" t="s">
        <v>25</v>
      </c>
      <c r="AK3" s="50" t="s">
        <v>34</v>
      </c>
      <c r="AL3" s="50" t="s">
        <v>23</v>
      </c>
      <c r="AM3" s="50" t="s">
        <v>30</v>
      </c>
      <c r="AN3" s="52" t="s">
        <v>35</v>
      </c>
      <c r="AO3" s="52" t="s">
        <v>36</v>
      </c>
    </row>
    <row r="4" spans="1:41" s="49" customFormat="1" ht="19.5" customHeight="1">
      <c r="A4" s="32" t="s">
        <v>68</v>
      </c>
      <c r="B4" s="59">
        <v>9301</v>
      </c>
      <c r="C4" s="59">
        <v>1247</v>
      </c>
      <c r="D4" s="29">
        <v>66</v>
      </c>
      <c r="E4" s="29">
        <v>1410</v>
      </c>
      <c r="F4" s="29">
        <v>6578</v>
      </c>
      <c r="G4" s="9">
        <v>226</v>
      </c>
      <c r="H4" s="9">
        <v>162</v>
      </c>
      <c r="I4" s="9">
        <v>271</v>
      </c>
      <c r="J4" s="9">
        <v>252</v>
      </c>
      <c r="K4" s="9">
        <f>SUM(I4:J4)</f>
        <v>523</v>
      </c>
      <c r="L4" s="9">
        <v>170</v>
      </c>
      <c r="M4" s="9">
        <v>162</v>
      </c>
      <c r="N4" s="9">
        <f>SUM(L4:M4)</f>
        <v>332</v>
      </c>
      <c r="O4" s="65">
        <v>1247</v>
      </c>
      <c r="P4" s="29">
        <v>594</v>
      </c>
      <c r="Q4" s="29">
        <v>310</v>
      </c>
      <c r="R4" s="29">
        <v>71</v>
      </c>
      <c r="S4" s="29" t="s">
        <v>110</v>
      </c>
      <c r="T4" s="29">
        <v>400</v>
      </c>
      <c r="U4" s="29" t="s">
        <v>110</v>
      </c>
      <c r="V4" s="29" t="s">
        <v>110</v>
      </c>
      <c r="W4" s="29" t="s">
        <v>110</v>
      </c>
      <c r="X4" s="29">
        <v>594</v>
      </c>
      <c r="Y4" s="29" t="s">
        <v>110</v>
      </c>
      <c r="Z4" s="63">
        <v>150</v>
      </c>
      <c r="AA4" s="63">
        <v>160</v>
      </c>
      <c r="AB4" s="63" t="s">
        <v>110</v>
      </c>
      <c r="AC4" s="63" t="s">
        <v>110</v>
      </c>
      <c r="AD4" s="63" t="s">
        <v>110</v>
      </c>
      <c r="AE4" s="63">
        <v>20</v>
      </c>
      <c r="AF4" s="63" t="s">
        <v>110</v>
      </c>
      <c r="AG4" s="63" t="s">
        <v>110</v>
      </c>
      <c r="AH4" s="9" t="s">
        <v>110</v>
      </c>
      <c r="AI4" s="9" t="s">
        <v>110</v>
      </c>
      <c r="AJ4" s="9" t="s">
        <v>110</v>
      </c>
      <c r="AK4" s="9" t="s">
        <v>110</v>
      </c>
      <c r="AL4" s="9" t="s">
        <v>110</v>
      </c>
      <c r="AM4" s="9" t="s">
        <v>110</v>
      </c>
      <c r="AN4" s="9">
        <v>2</v>
      </c>
      <c r="AO4" s="9">
        <v>14</v>
      </c>
    </row>
    <row r="5" spans="1:41" s="49" customFormat="1" ht="19.5" customHeight="1">
      <c r="A5" s="32" t="s">
        <v>69</v>
      </c>
      <c r="B5" s="59">
        <v>9875</v>
      </c>
      <c r="C5" s="59">
        <v>1603</v>
      </c>
      <c r="D5" s="29">
        <v>72</v>
      </c>
      <c r="E5" s="29">
        <v>1500</v>
      </c>
      <c r="F5" s="29">
        <v>6700</v>
      </c>
      <c r="G5" s="9">
        <v>249</v>
      </c>
      <c r="H5" s="9">
        <v>185</v>
      </c>
      <c r="I5" s="9">
        <v>349</v>
      </c>
      <c r="J5" s="9">
        <v>324</v>
      </c>
      <c r="K5" s="9">
        <f aca="true" t="shared" si="0" ref="K5:K16">SUM(I5:J5)</f>
        <v>673</v>
      </c>
      <c r="L5" s="9">
        <v>189</v>
      </c>
      <c r="M5" s="9">
        <v>185</v>
      </c>
      <c r="N5" s="9">
        <f aca="true" t="shared" si="1" ref="N5:N16">SUM(L5:M5)</f>
        <v>374</v>
      </c>
      <c r="O5" s="65">
        <v>1603</v>
      </c>
      <c r="P5" s="29">
        <v>675</v>
      </c>
      <c r="Q5" s="29">
        <v>300</v>
      </c>
      <c r="R5" s="29">
        <v>51</v>
      </c>
      <c r="S5" s="29" t="s">
        <v>110</v>
      </c>
      <c r="T5" s="29">
        <v>395</v>
      </c>
      <c r="U5" s="29" t="s">
        <v>110</v>
      </c>
      <c r="V5" s="29" t="s">
        <v>110</v>
      </c>
      <c r="W5" s="29" t="s">
        <v>110</v>
      </c>
      <c r="X5" s="29">
        <v>675</v>
      </c>
      <c r="Y5" s="29" t="s">
        <v>110</v>
      </c>
      <c r="Z5" s="63">
        <v>150</v>
      </c>
      <c r="AA5" s="63">
        <v>150</v>
      </c>
      <c r="AB5" s="63" t="s">
        <v>110</v>
      </c>
      <c r="AC5" s="63" t="s">
        <v>110</v>
      </c>
      <c r="AD5" s="63" t="s">
        <v>110</v>
      </c>
      <c r="AE5" s="63" t="s">
        <v>110</v>
      </c>
      <c r="AF5" s="63" t="s">
        <v>110</v>
      </c>
      <c r="AG5" s="63" t="s">
        <v>110</v>
      </c>
      <c r="AH5" s="9" t="s">
        <v>110</v>
      </c>
      <c r="AI5" s="9" t="s">
        <v>110</v>
      </c>
      <c r="AJ5" s="9" t="s">
        <v>110</v>
      </c>
      <c r="AK5" s="9" t="s">
        <v>110</v>
      </c>
      <c r="AL5" s="9" t="s">
        <v>110</v>
      </c>
      <c r="AM5" s="9" t="s">
        <v>110</v>
      </c>
      <c r="AN5" s="9" t="s">
        <v>110</v>
      </c>
      <c r="AO5" s="9" t="s">
        <v>110</v>
      </c>
    </row>
    <row r="6" spans="1:41" s="49" customFormat="1" ht="19.5" customHeight="1">
      <c r="A6" s="32" t="s">
        <v>70</v>
      </c>
      <c r="B6" s="59">
        <v>11114</v>
      </c>
      <c r="C6" s="59">
        <v>2293</v>
      </c>
      <c r="D6" s="29">
        <v>101</v>
      </c>
      <c r="E6" s="29">
        <v>1320</v>
      </c>
      <c r="F6" s="29">
        <v>7400</v>
      </c>
      <c r="G6" s="9">
        <v>357</v>
      </c>
      <c r="H6" s="9">
        <v>305</v>
      </c>
      <c r="I6" s="9">
        <v>519</v>
      </c>
      <c r="J6" s="9">
        <v>509</v>
      </c>
      <c r="K6" s="9">
        <f t="shared" si="0"/>
        <v>1028</v>
      </c>
      <c r="L6" s="9">
        <v>306</v>
      </c>
      <c r="M6" s="9">
        <v>305</v>
      </c>
      <c r="N6" s="9">
        <f t="shared" si="1"/>
        <v>611</v>
      </c>
      <c r="O6" s="65">
        <v>2293</v>
      </c>
      <c r="P6" s="29">
        <v>1095</v>
      </c>
      <c r="Q6" s="29">
        <v>312</v>
      </c>
      <c r="R6" s="29">
        <v>61</v>
      </c>
      <c r="S6" s="29" t="s">
        <v>110</v>
      </c>
      <c r="T6" s="29">
        <v>380</v>
      </c>
      <c r="U6" s="29" t="s">
        <v>110</v>
      </c>
      <c r="V6" s="29" t="s">
        <v>110</v>
      </c>
      <c r="W6" s="29" t="s">
        <v>110</v>
      </c>
      <c r="X6" s="29">
        <v>1095</v>
      </c>
      <c r="Y6" s="29" t="s">
        <v>110</v>
      </c>
      <c r="Z6" s="63">
        <v>150</v>
      </c>
      <c r="AA6" s="63">
        <v>162</v>
      </c>
      <c r="AB6" s="63" t="s">
        <v>110</v>
      </c>
      <c r="AC6" s="63" t="s">
        <v>110</v>
      </c>
      <c r="AD6" s="63" t="s">
        <v>110</v>
      </c>
      <c r="AE6" s="63">
        <v>10</v>
      </c>
      <c r="AF6" s="63" t="s">
        <v>110</v>
      </c>
      <c r="AG6" s="63" t="s">
        <v>110</v>
      </c>
      <c r="AH6" s="9" t="s">
        <v>110</v>
      </c>
      <c r="AI6" s="9" t="s">
        <v>110</v>
      </c>
      <c r="AJ6" s="9" t="s">
        <v>110</v>
      </c>
      <c r="AK6" s="9" t="s">
        <v>110</v>
      </c>
      <c r="AL6" s="9" t="s">
        <v>110</v>
      </c>
      <c r="AM6" s="9" t="s">
        <v>110</v>
      </c>
      <c r="AN6" s="9" t="s">
        <v>110</v>
      </c>
      <c r="AO6" s="9" t="s">
        <v>110</v>
      </c>
    </row>
    <row r="7" spans="1:41" s="49" customFormat="1" ht="19.5" customHeight="1">
      <c r="A7" s="32" t="s">
        <v>141</v>
      </c>
      <c r="B7" s="59">
        <v>10962</v>
      </c>
      <c r="C7" s="59">
        <v>1416</v>
      </c>
      <c r="D7" s="29">
        <v>66</v>
      </c>
      <c r="E7" s="29">
        <v>1280</v>
      </c>
      <c r="F7" s="29">
        <v>8200</v>
      </c>
      <c r="G7" s="9">
        <v>195</v>
      </c>
      <c r="H7" s="9">
        <v>162</v>
      </c>
      <c r="I7" s="9">
        <v>331</v>
      </c>
      <c r="J7" s="9">
        <v>301</v>
      </c>
      <c r="K7" s="9">
        <f t="shared" si="0"/>
        <v>632</v>
      </c>
      <c r="L7" s="9">
        <v>165</v>
      </c>
      <c r="M7" s="9">
        <v>162</v>
      </c>
      <c r="N7" s="9">
        <f t="shared" si="1"/>
        <v>327</v>
      </c>
      <c r="O7" s="65">
        <v>1416</v>
      </c>
      <c r="P7" s="29">
        <v>597</v>
      </c>
      <c r="Q7" s="29">
        <v>180</v>
      </c>
      <c r="R7" s="29">
        <v>81</v>
      </c>
      <c r="S7" s="29" t="s">
        <v>110</v>
      </c>
      <c r="T7" s="29">
        <v>385</v>
      </c>
      <c r="U7" s="29" t="s">
        <v>110</v>
      </c>
      <c r="V7" s="29" t="s">
        <v>110</v>
      </c>
      <c r="W7" s="29" t="s">
        <v>110</v>
      </c>
      <c r="X7" s="55">
        <v>597</v>
      </c>
      <c r="Y7" s="29" t="s">
        <v>110</v>
      </c>
      <c r="Z7" s="63">
        <v>100</v>
      </c>
      <c r="AA7" s="63">
        <v>80</v>
      </c>
      <c r="AB7" s="63" t="s">
        <v>110</v>
      </c>
      <c r="AC7" s="63" t="s">
        <v>110</v>
      </c>
      <c r="AD7" s="63" t="s">
        <v>110</v>
      </c>
      <c r="AE7" s="63">
        <v>30</v>
      </c>
      <c r="AF7" s="63" t="s">
        <v>110</v>
      </c>
      <c r="AG7" s="63" t="s">
        <v>110</v>
      </c>
      <c r="AH7" s="9" t="s">
        <v>110</v>
      </c>
      <c r="AI7" s="9" t="s">
        <v>110</v>
      </c>
      <c r="AJ7" s="9" t="s">
        <v>110</v>
      </c>
      <c r="AK7" s="9" t="s">
        <v>110</v>
      </c>
      <c r="AL7" s="9" t="s">
        <v>110</v>
      </c>
      <c r="AM7" s="9" t="s">
        <v>110</v>
      </c>
      <c r="AN7" s="9">
        <v>3</v>
      </c>
      <c r="AO7" s="29">
        <v>30</v>
      </c>
    </row>
    <row r="8" spans="1:41" s="49" customFormat="1" ht="19.5" customHeight="1">
      <c r="A8" s="32" t="s">
        <v>71</v>
      </c>
      <c r="B8" s="59">
        <v>10488</v>
      </c>
      <c r="C8" s="59">
        <v>1083</v>
      </c>
      <c r="D8" s="29">
        <v>55</v>
      </c>
      <c r="E8" s="29">
        <v>1450</v>
      </c>
      <c r="F8" s="29">
        <v>7900</v>
      </c>
      <c r="G8" s="9">
        <v>161</v>
      </c>
      <c r="H8" s="9">
        <v>124</v>
      </c>
      <c r="I8" s="9">
        <v>236</v>
      </c>
      <c r="J8" s="9">
        <v>216</v>
      </c>
      <c r="K8" s="9">
        <f t="shared" si="0"/>
        <v>452</v>
      </c>
      <c r="L8" s="9">
        <v>130</v>
      </c>
      <c r="M8" s="9">
        <v>122</v>
      </c>
      <c r="N8" s="9">
        <f t="shared" si="1"/>
        <v>252</v>
      </c>
      <c r="O8" s="65">
        <v>1083</v>
      </c>
      <c r="P8" s="29">
        <v>454</v>
      </c>
      <c r="Q8" s="29">
        <v>370</v>
      </c>
      <c r="R8" s="29">
        <v>60</v>
      </c>
      <c r="S8" s="29" t="s">
        <v>110</v>
      </c>
      <c r="T8" s="29">
        <v>405</v>
      </c>
      <c r="U8" s="29" t="s">
        <v>110</v>
      </c>
      <c r="V8" s="29" t="s">
        <v>110</v>
      </c>
      <c r="W8" s="29" t="s">
        <v>110</v>
      </c>
      <c r="X8" s="64">
        <v>454</v>
      </c>
      <c r="Y8" s="29" t="s">
        <v>110</v>
      </c>
      <c r="Z8" s="63">
        <v>200</v>
      </c>
      <c r="AA8" s="63">
        <v>170</v>
      </c>
      <c r="AB8" s="63">
        <v>30</v>
      </c>
      <c r="AC8" s="63" t="s">
        <v>110</v>
      </c>
      <c r="AD8" s="63" t="s">
        <v>110</v>
      </c>
      <c r="AE8" s="63">
        <v>10</v>
      </c>
      <c r="AF8" s="63" t="s">
        <v>110</v>
      </c>
      <c r="AG8" s="63" t="s">
        <v>110</v>
      </c>
      <c r="AH8" s="9" t="s">
        <v>110</v>
      </c>
      <c r="AI8" s="9" t="s">
        <v>110</v>
      </c>
      <c r="AJ8" s="9">
        <v>1</v>
      </c>
      <c r="AK8" s="9" t="s">
        <v>110</v>
      </c>
      <c r="AL8" s="9" t="s">
        <v>110</v>
      </c>
      <c r="AM8" s="9" t="s">
        <v>110</v>
      </c>
      <c r="AN8" s="9">
        <v>3</v>
      </c>
      <c r="AO8" s="29">
        <v>20</v>
      </c>
    </row>
    <row r="9" spans="1:41" s="49" customFormat="1" ht="19.5" customHeight="1">
      <c r="A9" s="32" t="s">
        <v>72</v>
      </c>
      <c r="B9" s="59">
        <v>10692</v>
      </c>
      <c r="C9" s="59">
        <v>1684</v>
      </c>
      <c r="D9" s="29">
        <v>73</v>
      </c>
      <c r="E9" s="29">
        <v>1350</v>
      </c>
      <c r="F9" s="29">
        <v>7575</v>
      </c>
      <c r="G9" s="9">
        <v>242</v>
      </c>
      <c r="H9" s="9">
        <v>194</v>
      </c>
      <c r="I9" s="9">
        <v>381</v>
      </c>
      <c r="J9" s="9">
        <v>357</v>
      </c>
      <c r="K9" s="9">
        <f t="shared" si="0"/>
        <v>738</v>
      </c>
      <c r="L9" s="9">
        <v>192</v>
      </c>
      <c r="M9" s="9">
        <v>196</v>
      </c>
      <c r="N9" s="9">
        <f t="shared" si="1"/>
        <v>388</v>
      </c>
      <c r="O9" s="65">
        <v>1694</v>
      </c>
      <c r="P9" s="29">
        <v>713</v>
      </c>
      <c r="Q9" s="29">
        <v>300</v>
      </c>
      <c r="R9" s="29">
        <v>75</v>
      </c>
      <c r="S9" s="29" t="s">
        <v>110</v>
      </c>
      <c r="T9" s="29">
        <v>385</v>
      </c>
      <c r="U9" s="29">
        <v>20</v>
      </c>
      <c r="V9" s="29" t="s">
        <v>110</v>
      </c>
      <c r="W9" s="29" t="s">
        <v>110</v>
      </c>
      <c r="X9" s="55">
        <v>713</v>
      </c>
      <c r="Y9" s="29" t="s">
        <v>110</v>
      </c>
      <c r="Z9" s="63">
        <v>200</v>
      </c>
      <c r="AA9" s="63">
        <v>100</v>
      </c>
      <c r="AB9" s="63">
        <v>120</v>
      </c>
      <c r="AC9" s="63" t="s">
        <v>110</v>
      </c>
      <c r="AD9" s="63" t="s">
        <v>110</v>
      </c>
      <c r="AE9" s="63">
        <v>25</v>
      </c>
      <c r="AF9" s="63" t="s">
        <v>110</v>
      </c>
      <c r="AG9" s="63" t="s">
        <v>110</v>
      </c>
      <c r="AH9" s="9" t="s">
        <v>110</v>
      </c>
      <c r="AI9" s="9" t="s">
        <v>110</v>
      </c>
      <c r="AJ9" s="9" t="s">
        <v>110</v>
      </c>
      <c r="AK9" s="9" t="s">
        <v>110</v>
      </c>
      <c r="AL9" s="9" t="s">
        <v>110</v>
      </c>
      <c r="AM9" s="9" t="s">
        <v>110</v>
      </c>
      <c r="AN9" s="9" t="s">
        <v>110</v>
      </c>
      <c r="AO9" s="29" t="s">
        <v>110</v>
      </c>
    </row>
    <row r="10" spans="1:41" s="12" customFormat="1" ht="19.5" customHeight="1">
      <c r="A10" s="32" t="s">
        <v>73</v>
      </c>
      <c r="B10" s="60">
        <v>8768</v>
      </c>
      <c r="C10" s="60">
        <v>893</v>
      </c>
      <c r="D10" s="31">
        <v>58</v>
      </c>
      <c r="E10" s="31">
        <v>1297</v>
      </c>
      <c r="F10" s="55">
        <v>6520</v>
      </c>
      <c r="G10" s="56">
        <v>166</v>
      </c>
      <c r="H10" s="56">
        <v>99</v>
      </c>
      <c r="I10" s="56">
        <v>243</v>
      </c>
      <c r="J10" s="56">
        <v>274</v>
      </c>
      <c r="K10" s="9">
        <f t="shared" si="0"/>
        <v>517</v>
      </c>
      <c r="L10" s="56">
        <v>140</v>
      </c>
      <c r="M10" s="56">
        <v>120</v>
      </c>
      <c r="N10" s="9">
        <f t="shared" si="1"/>
        <v>260</v>
      </c>
      <c r="O10" s="60">
        <v>893</v>
      </c>
      <c r="P10" s="55">
        <v>374</v>
      </c>
      <c r="Q10" s="31">
        <v>380</v>
      </c>
      <c r="R10" s="55">
        <v>65</v>
      </c>
      <c r="S10" s="29" t="s">
        <v>110</v>
      </c>
      <c r="T10" s="31">
        <v>200</v>
      </c>
      <c r="U10" s="55">
        <v>50</v>
      </c>
      <c r="V10" s="29" t="s">
        <v>110</v>
      </c>
      <c r="W10" s="29" t="s">
        <v>110</v>
      </c>
      <c r="X10" s="64">
        <v>374</v>
      </c>
      <c r="Y10" s="29" t="s">
        <v>110</v>
      </c>
      <c r="Z10" s="31">
        <v>100</v>
      </c>
      <c r="AA10" s="31">
        <v>280</v>
      </c>
      <c r="AB10" s="31" t="s">
        <v>110</v>
      </c>
      <c r="AC10" s="63" t="s">
        <v>110</v>
      </c>
      <c r="AD10" s="63" t="s">
        <v>110</v>
      </c>
      <c r="AE10" s="31">
        <v>10</v>
      </c>
      <c r="AF10" s="63" t="s">
        <v>110</v>
      </c>
      <c r="AG10" s="63" t="s">
        <v>110</v>
      </c>
      <c r="AH10" s="9" t="s">
        <v>110</v>
      </c>
      <c r="AI10" s="57">
        <v>1</v>
      </c>
      <c r="AJ10" s="56"/>
      <c r="AK10" s="9" t="s">
        <v>110</v>
      </c>
      <c r="AL10" s="9" t="s">
        <v>110</v>
      </c>
      <c r="AM10" s="9" t="s">
        <v>110</v>
      </c>
      <c r="AN10" s="56">
        <v>10</v>
      </c>
      <c r="AO10" s="31">
        <v>30</v>
      </c>
    </row>
    <row r="11" spans="1:41" s="12" customFormat="1" ht="18.75">
      <c r="A11" s="32" t="s">
        <v>74</v>
      </c>
      <c r="B11" s="61">
        <v>8968</v>
      </c>
      <c r="C11" s="60">
        <v>978</v>
      </c>
      <c r="D11" s="31">
        <v>34</v>
      </c>
      <c r="E11" s="31">
        <v>1400</v>
      </c>
      <c r="F11" s="55">
        <v>6516</v>
      </c>
      <c r="G11" s="56">
        <v>150</v>
      </c>
      <c r="H11" s="56">
        <v>108</v>
      </c>
      <c r="I11" s="58">
        <v>207</v>
      </c>
      <c r="J11" s="58">
        <v>215</v>
      </c>
      <c r="K11" s="9">
        <f t="shared" si="0"/>
        <v>422</v>
      </c>
      <c r="L11" s="58">
        <v>120</v>
      </c>
      <c r="M11" s="58">
        <v>110</v>
      </c>
      <c r="N11" s="9">
        <f t="shared" si="1"/>
        <v>230</v>
      </c>
      <c r="O11" s="60">
        <v>968</v>
      </c>
      <c r="P11" s="64">
        <v>405</v>
      </c>
      <c r="Q11" s="31">
        <v>350</v>
      </c>
      <c r="R11" s="64">
        <v>60</v>
      </c>
      <c r="S11" s="29" t="s">
        <v>110</v>
      </c>
      <c r="T11" s="64">
        <v>192</v>
      </c>
      <c r="U11" s="31" t="s">
        <v>110</v>
      </c>
      <c r="V11" s="29" t="s">
        <v>110</v>
      </c>
      <c r="W11" s="29" t="s">
        <v>110</v>
      </c>
      <c r="X11" s="64">
        <v>405</v>
      </c>
      <c r="Y11" s="29" t="s">
        <v>110</v>
      </c>
      <c r="Z11" s="31">
        <v>150</v>
      </c>
      <c r="AA11" s="31">
        <v>200</v>
      </c>
      <c r="AB11" s="31" t="s">
        <v>110</v>
      </c>
      <c r="AC11" s="63" t="s">
        <v>110</v>
      </c>
      <c r="AD11" s="63" t="s">
        <v>110</v>
      </c>
      <c r="AE11" s="31">
        <v>10</v>
      </c>
      <c r="AF11" s="63" t="s">
        <v>110</v>
      </c>
      <c r="AG11" s="63" t="s">
        <v>110</v>
      </c>
      <c r="AH11" s="9" t="s">
        <v>110</v>
      </c>
      <c r="AI11" s="9" t="s">
        <v>110</v>
      </c>
      <c r="AJ11" s="9" t="s">
        <v>110</v>
      </c>
      <c r="AK11" s="9" t="s">
        <v>110</v>
      </c>
      <c r="AL11" s="9" t="s">
        <v>110</v>
      </c>
      <c r="AM11" s="9" t="s">
        <v>110</v>
      </c>
      <c r="AN11" s="9" t="s">
        <v>110</v>
      </c>
      <c r="AO11" s="29" t="s">
        <v>110</v>
      </c>
    </row>
    <row r="12" spans="1:41" s="12" customFormat="1" ht="18.75">
      <c r="A12" s="32" t="s">
        <v>142</v>
      </c>
      <c r="B12" s="60">
        <v>9869</v>
      </c>
      <c r="C12" s="60">
        <v>1594</v>
      </c>
      <c r="D12" s="31">
        <v>75</v>
      </c>
      <c r="E12" s="31">
        <v>1350</v>
      </c>
      <c r="F12" s="55">
        <v>6850</v>
      </c>
      <c r="G12" s="56">
        <v>233</v>
      </c>
      <c r="H12" s="56">
        <v>203</v>
      </c>
      <c r="I12" s="56">
        <v>320</v>
      </c>
      <c r="J12" s="56">
        <v>311</v>
      </c>
      <c r="K12" s="9">
        <f t="shared" si="0"/>
        <v>631</v>
      </c>
      <c r="L12" s="56">
        <v>210</v>
      </c>
      <c r="M12" s="56">
        <v>205</v>
      </c>
      <c r="N12" s="9">
        <f t="shared" si="1"/>
        <v>415</v>
      </c>
      <c r="O12" s="60">
        <v>1594</v>
      </c>
      <c r="P12" s="55">
        <v>738</v>
      </c>
      <c r="Q12" s="31">
        <v>450</v>
      </c>
      <c r="R12" s="55">
        <v>70</v>
      </c>
      <c r="S12" s="29" t="s">
        <v>110</v>
      </c>
      <c r="T12" s="31">
        <v>395</v>
      </c>
      <c r="U12" s="31" t="s">
        <v>110</v>
      </c>
      <c r="V12" s="29" t="s">
        <v>110</v>
      </c>
      <c r="W12" s="29" t="s">
        <v>110</v>
      </c>
      <c r="X12" s="64">
        <v>738</v>
      </c>
      <c r="Y12" s="29" t="s">
        <v>110</v>
      </c>
      <c r="Z12" s="31">
        <v>50</v>
      </c>
      <c r="AA12" s="31">
        <v>400</v>
      </c>
      <c r="AB12" s="31" t="s">
        <v>110</v>
      </c>
      <c r="AC12" s="63" t="s">
        <v>110</v>
      </c>
      <c r="AD12" s="63" t="s">
        <v>110</v>
      </c>
      <c r="AE12" s="31">
        <v>10</v>
      </c>
      <c r="AF12" s="63" t="s">
        <v>110</v>
      </c>
      <c r="AG12" s="63" t="s">
        <v>110</v>
      </c>
      <c r="AH12" s="9" t="s">
        <v>110</v>
      </c>
      <c r="AI12" s="9" t="s">
        <v>110</v>
      </c>
      <c r="AJ12" s="9" t="s">
        <v>110</v>
      </c>
      <c r="AK12" s="9" t="s">
        <v>110</v>
      </c>
      <c r="AL12" s="9" t="s">
        <v>110</v>
      </c>
      <c r="AM12" s="9" t="s">
        <v>110</v>
      </c>
      <c r="AN12" s="9" t="s">
        <v>110</v>
      </c>
      <c r="AO12" s="29" t="s">
        <v>110</v>
      </c>
    </row>
    <row r="13" spans="1:41" s="12" customFormat="1" ht="18.75">
      <c r="A13" s="32" t="s">
        <v>75</v>
      </c>
      <c r="B13" s="61">
        <v>9345</v>
      </c>
      <c r="C13" s="60">
        <v>1228</v>
      </c>
      <c r="D13" s="31">
        <v>62</v>
      </c>
      <c r="E13" s="31">
        <v>1405</v>
      </c>
      <c r="F13" s="55">
        <v>6700</v>
      </c>
      <c r="G13" s="56">
        <v>189</v>
      </c>
      <c r="H13" s="58">
        <v>152</v>
      </c>
      <c r="I13" s="58">
        <v>258</v>
      </c>
      <c r="J13" s="58">
        <v>279</v>
      </c>
      <c r="K13" s="9">
        <f t="shared" si="0"/>
        <v>537</v>
      </c>
      <c r="L13" s="58">
        <v>160</v>
      </c>
      <c r="M13" s="58">
        <v>158</v>
      </c>
      <c r="N13" s="9">
        <f t="shared" si="1"/>
        <v>318</v>
      </c>
      <c r="O13" s="60">
        <v>1228</v>
      </c>
      <c r="P13" s="64">
        <v>559</v>
      </c>
      <c r="Q13" s="31" t="s">
        <v>110</v>
      </c>
      <c r="R13" s="64">
        <v>65</v>
      </c>
      <c r="S13" s="29" t="s">
        <v>110</v>
      </c>
      <c r="T13" s="31">
        <v>357</v>
      </c>
      <c r="U13" s="64">
        <v>10</v>
      </c>
      <c r="V13" s="29" t="s">
        <v>110</v>
      </c>
      <c r="W13" s="29" t="s">
        <v>110</v>
      </c>
      <c r="X13" s="55">
        <v>559</v>
      </c>
      <c r="Y13" s="29" t="s">
        <v>110</v>
      </c>
      <c r="Z13" s="31" t="s">
        <v>110</v>
      </c>
      <c r="AA13" s="31" t="s">
        <v>110</v>
      </c>
      <c r="AB13" s="31" t="s">
        <v>110</v>
      </c>
      <c r="AC13" s="63" t="s">
        <v>110</v>
      </c>
      <c r="AD13" s="63" t="s">
        <v>110</v>
      </c>
      <c r="AE13" s="31">
        <v>10</v>
      </c>
      <c r="AF13" s="63" t="s">
        <v>110</v>
      </c>
      <c r="AG13" s="63" t="s">
        <v>110</v>
      </c>
      <c r="AH13" s="9" t="s">
        <v>110</v>
      </c>
      <c r="AI13" s="9" t="s">
        <v>110</v>
      </c>
      <c r="AJ13" s="9" t="s">
        <v>110</v>
      </c>
      <c r="AK13" s="9" t="s">
        <v>110</v>
      </c>
      <c r="AL13" s="9" t="s">
        <v>110</v>
      </c>
      <c r="AM13" s="9" t="s">
        <v>110</v>
      </c>
      <c r="AN13" s="9" t="s">
        <v>110</v>
      </c>
      <c r="AO13" s="29" t="s">
        <v>110</v>
      </c>
    </row>
    <row r="14" spans="1:41" s="12" customFormat="1" ht="18.75">
      <c r="A14" s="32" t="s">
        <v>76</v>
      </c>
      <c r="B14" s="61">
        <v>10726</v>
      </c>
      <c r="C14" s="60">
        <v>1258</v>
      </c>
      <c r="D14" s="31">
        <v>72</v>
      </c>
      <c r="E14" s="31">
        <v>1296</v>
      </c>
      <c r="F14" s="55">
        <v>8100</v>
      </c>
      <c r="G14" s="56">
        <v>258</v>
      </c>
      <c r="H14" s="58">
        <v>192</v>
      </c>
      <c r="I14" s="58">
        <v>355</v>
      </c>
      <c r="J14" s="58">
        <v>342</v>
      </c>
      <c r="K14" s="9">
        <f t="shared" si="0"/>
        <v>697</v>
      </c>
      <c r="L14" s="58">
        <v>202</v>
      </c>
      <c r="M14" s="58">
        <v>192</v>
      </c>
      <c r="N14" s="9">
        <f t="shared" si="1"/>
        <v>394</v>
      </c>
      <c r="O14" s="60">
        <v>1258</v>
      </c>
      <c r="P14" s="64">
        <v>699</v>
      </c>
      <c r="Q14" s="31">
        <v>340</v>
      </c>
      <c r="R14" s="64">
        <v>80</v>
      </c>
      <c r="S14" s="29" t="s">
        <v>110</v>
      </c>
      <c r="T14" s="31">
        <v>405</v>
      </c>
      <c r="U14" s="31" t="s">
        <v>110</v>
      </c>
      <c r="V14" s="29" t="s">
        <v>110</v>
      </c>
      <c r="W14" s="29" t="s">
        <v>110</v>
      </c>
      <c r="X14" s="58">
        <v>699</v>
      </c>
      <c r="Y14" s="29" t="s">
        <v>110</v>
      </c>
      <c r="Z14" s="31">
        <v>60</v>
      </c>
      <c r="AA14" s="31">
        <v>280</v>
      </c>
      <c r="AB14" s="31" t="s">
        <v>110</v>
      </c>
      <c r="AC14" s="63" t="s">
        <v>110</v>
      </c>
      <c r="AD14" s="63" t="s">
        <v>110</v>
      </c>
      <c r="AE14" s="31">
        <v>30</v>
      </c>
      <c r="AF14" s="63" t="s">
        <v>110</v>
      </c>
      <c r="AG14" s="63" t="s">
        <v>110</v>
      </c>
      <c r="AH14" s="9" t="s">
        <v>110</v>
      </c>
      <c r="AI14" s="9" t="s">
        <v>110</v>
      </c>
      <c r="AJ14" s="9" t="s">
        <v>110</v>
      </c>
      <c r="AK14" s="9" t="s">
        <v>110</v>
      </c>
      <c r="AL14" s="9" t="s">
        <v>110</v>
      </c>
      <c r="AM14" s="9" t="s">
        <v>110</v>
      </c>
      <c r="AN14" s="9" t="s">
        <v>110</v>
      </c>
      <c r="AO14" s="29" t="s">
        <v>110</v>
      </c>
    </row>
    <row r="15" spans="1:41" s="12" customFormat="1" ht="18.75">
      <c r="A15" s="32" t="s">
        <v>77</v>
      </c>
      <c r="B15" s="61">
        <v>9522</v>
      </c>
      <c r="C15" s="60">
        <v>1103</v>
      </c>
      <c r="D15" s="31">
        <v>44</v>
      </c>
      <c r="E15" s="31">
        <v>1370</v>
      </c>
      <c r="F15" s="55">
        <v>7005</v>
      </c>
      <c r="G15" s="56">
        <v>125</v>
      </c>
      <c r="H15" s="58">
        <v>100</v>
      </c>
      <c r="I15" s="58">
        <v>170</v>
      </c>
      <c r="J15" s="58">
        <v>168</v>
      </c>
      <c r="K15" s="9">
        <f t="shared" si="0"/>
        <v>338</v>
      </c>
      <c r="L15" s="58">
        <v>101</v>
      </c>
      <c r="M15" s="58">
        <v>100</v>
      </c>
      <c r="N15" s="9">
        <f t="shared" si="1"/>
        <v>201</v>
      </c>
      <c r="O15" s="60">
        <v>1103</v>
      </c>
      <c r="P15" s="64">
        <v>377</v>
      </c>
      <c r="Q15" s="64">
        <v>561</v>
      </c>
      <c r="R15" s="31">
        <v>71</v>
      </c>
      <c r="S15" s="29" t="s">
        <v>110</v>
      </c>
      <c r="T15" s="31">
        <v>360</v>
      </c>
      <c r="U15" s="31" t="s">
        <v>110</v>
      </c>
      <c r="V15" s="29" t="s">
        <v>110</v>
      </c>
      <c r="W15" s="29" t="s">
        <v>110</v>
      </c>
      <c r="X15" s="58">
        <v>377</v>
      </c>
      <c r="Y15" s="29" t="s">
        <v>110</v>
      </c>
      <c r="Z15" s="31">
        <v>280</v>
      </c>
      <c r="AA15" s="31">
        <v>281</v>
      </c>
      <c r="AB15" s="31" t="s">
        <v>110</v>
      </c>
      <c r="AC15" s="63" t="s">
        <v>110</v>
      </c>
      <c r="AD15" s="63" t="s">
        <v>110</v>
      </c>
      <c r="AE15" s="31">
        <v>20</v>
      </c>
      <c r="AF15" s="63" t="s">
        <v>110</v>
      </c>
      <c r="AG15" s="63" t="s">
        <v>110</v>
      </c>
      <c r="AH15" s="9" t="s">
        <v>110</v>
      </c>
      <c r="AI15" s="9" t="s">
        <v>110</v>
      </c>
      <c r="AJ15" s="9" t="s">
        <v>110</v>
      </c>
      <c r="AK15" s="9" t="s">
        <v>110</v>
      </c>
      <c r="AL15" s="9" t="s">
        <v>110</v>
      </c>
      <c r="AM15" s="9" t="s">
        <v>110</v>
      </c>
      <c r="AN15" s="9" t="s">
        <v>110</v>
      </c>
      <c r="AO15" s="29" t="s">
        <v>110</v>
      </c>
    </row>
    <row r="16" spans="1:41" s="12" customFormat="1" ht="18.75">
      <c r="A16" s="32" t="s">
        <v>78</v>
      </c>
      <c r="B16" s="61">
        <v>9412</v>
      </c>
      <c r="C16" s="60">
        <v>834</v>
      </c>
      <c r="D16" s="31">
        <v>40</v>
      </c>
      <c r="E16" s="31">
        <v>1368</v>
      </c>
      <c r="F16" s="55">
        <v>7170</v>
      </c>
      <c r="G16" s="56">
        <v>95</v>
      </c>
      <c r="H16" s="56">
        <v>80</v>
      </c>
      <c r="I16" s="56">
        <v>160</v>
      </c>
      <c r="J16" s="56">
        <v>154</v>
      </c>
      <c r="K16" s="9">
        <f t="shared" si="0"/>
        <v>314</v>
      </c>
      <c r="L16" s="56">
        <v>82</v>
      </c>
      <c r="M16" s="56">
        <v>80</v>
      </c>
      <c r="N16" s="9">
        <f t="shared" si="1"/>
        <v>162</v>
      </c>
      <c r="O16" s="60">
        <v>834</v>
      </c>
      <c r="P16" s="55">
        <v>307</v>
      </c>
      <c r="Q16" s="55">
        <v>180</v>
      </c>
      <c r="R16" s="55">
        <v>60</v>
      </c>
      <c r="S16" s="29" t="s">
        <v>110</v>
      </c>
      <c r="T16" s="31">
        <v>385</v>
      </c>
      <c r="U16" s="31" t="s">
        <v>110</v>
      </c>
      <c r="V16" s="29" t="s">
        <v>110</v>
      </c>
      <c r="W16" s="29" t="s">
        <v>110</v>
      </c>
      <c r="X16" s="58">
        <v>307</v>
      </c>
      <c r="Y16" s="29" t="s">
        <v>110</v>
      </c>
      <c r="Z16" s="31">
        <v>160</v>
      </c>
      <c r="AA16" s="31">
        <v>20</v>
      </c>
      <c r="AB16" s="31" t="s">
        <v>110</v>
      </c>
      <c r="AC16" s="63" t="s">
        <v>110</v>
      </c>
      <c r="AD16" s="63" t="s">
        <v>110</v>
      </c>
      <c r="AE16" s="31">
        <v>10</v>
      </c>
      <c r="AF16" s="63" t="s">
        <v>110</v>
      </c>
      <c r="AG16" s="63" t="s">
        <v>110</v>
      </c>
      <c r="AH16" s="9" t="s">
        <v>110</v>
      </c>
      <c r="AI16" s="9" t="s">
        <v>110</v>
      </c>
      <c r="AJ16" s="9" t="s">
        <v>110</v>
      </c>
      <c r="AK16" s="9" t="s">
        <v>110</v>
      </c>
      <c r="AL16" s="9" t="s">
        <v>110</v>
      </c>
      <c r="AM16" s="9" t="s">
        <v>110</v>
      </c>
      <c r="AN16" s="9" t="s">
        <v>110</v>
      </c>
      <c r="AO16" s="29" t="s">
        <v>110</v>
      </c>
    </row>
    <row r="17" spans="1:41" s="12" customFormat="1" ht="19.5" thickBot="1">
      <c r="A17" s="17" t="s">
        <v>5</v>
      </c>
      <c r="B17" s="34">
        <f aca="true" t="shared" si="2" ref="B17:R17">SUM(B4:B16)</f>
        <v>129042</v>
      </c>
      <c r="C17" s="42">
        <f t="shared" si="2"/>
        <v>17214</v>
      </c>
      <c r="D17" s="33">
        <f t="shared" si="2"/>
        <v>818</v>
      </c>
      <c r="E17" s="33">
        <f t="shared" si="2"/>
        <v>17796</v>
      </c>
      <c r="F17" s="33">
        <f t="shared" si="2"/>
        <v>93214</v>
      </c>
      <c r="G17" s="17">
        <f t="shared" si="2"/>
        <v>2646</v>
      </c>
      <c r="H17" s="17">
        <f t="shared" si="2"/>
        <v>2066</v>
      </c>
      <c r="I17" s="17">
        <f t="shared" si="2"/>
        <v>3800</v>
      </c>
      <c r="J17" s="17">
        <f t="shared" si="2"/>
        <v>3702</v>
      </c>
      <c r="K17" s="19">
        <f t="shared" si="2"/>
        <v>7502</v>
      </c>
      <c r="L17" s="17">
        <f t="shared" si="2"/>
        <v>2167</v>
      </c>
      <c r="M17" s="17">
        <f t="shared" si="2"/>
        <v>2097</v>
      </c>
      <c r="N17" s="19">
        <f t="shared" si="2"/>
        <v>4264</v>
      </c>
      <c r="O17" s="33">
        <f t="shared" si="2"/>
        <v>17214</v>
      </c>
      <c r="P17" s="33">
        <f t="shared" si="2"/>
        <v>7587</v>
      </c>
      <c r="Q17" s="33">
        <f t="shared" si="2"/>
        <v>4033</v>
      </c>
      <c r="R17" s="33">
        <f t="shared" si="2"/>
        <v>870</v>
      </c>
      <c r="S17" s="67" t="s">
        <v>110</v>
      </c>
      <c r="T17" s="33">
        <f>SUM(T4:T16)</f>
        <v>4644</v>
      </c>
      <c r="U17" s="33">
        <f>SUM(U9:U16)</f>
        <v>80</v>
      </c>
      <c r="V17" s="67" t="s">
        <v>110</v>
      </c>
      <c r="W17" s="67" t="s">
        <v>110</v>
      </c>
      <c r="X17" s="33">
        <f>SUM(X4:X16)</f>
        <v>7587</v>
      </c>
      <c r="Y17" s="67" t="s">
        <v>110</v>
      </c>
      <c r="Z17" s="33">
        <f>SUM(Z4:Z16)</f>
        <v>1750</v>
      </c>
      <c r="AA17" s="33">
        <f>SUM(AA4:AA16)</f>
        <v>2283</v>
      </c>
      <c r="AB17" s="33">
        <f>SUM(AB8:AB16)</f>
        <v>150</v>
      </c>
      <c r="AC17" s="68" t="s">
        <v>110</v>
      </c>
      <c r="AD17" s="68" t="s">
        <v>110</v>
      </c>
      <c r="AE17" s="33">
        <f>SUM(AE4:AE16)</f>
        <v>195</v>
      </c>
      <c r="AF17" s="33">
        <f>SUM(AF4:AF16)</f>
        <v>0</v>
      </c>
      <c r="AG17" s="78">
        <f>SUM(AG4:AG16)</f>
        <v>0</v>
      </c>
      <c r="AH17" s="66" t="s">
        <v>110</v>
      </c>
      <c r="AI17" s="66">
        <v>1</v>
      </c>
      <c r="AJ17" s="66">
        <v>1</v>
      </c>
      <c r="AK17" s="66" t="s">
        <v>110</v>
      </c>
      <c r="AL17" s="66" t="s">
        <v>110</v>
      </c>
      <c r="AM17" s="66" t="s">
        <v>110</v>
      </c>
      <c r="AN17" s="66">
        <f>SUM(AN4:AN16)</f>
        <v>18</v>
      </c>
      <c r="AO17" s="67">
        <f>SUM(AO4:AO16)</f>
        <v>94</v>
      </c>
    </row>
    <row r="18" ht="19.5" thickTop="1"/>
    <row r="19" spans="2:26" ht="18.75">
      <c r="B19" s="23" t="s">
        <v>42</v>
      </c>
      <c r="C19" s="21" t="s">
        <v>43</v>
      </c>
      <c r="G19" s="23" t="s">
        <v>42</v>
      </c>
      <c r="H19" s="7" t="s">
        <v>46</v>
      </c>
      <c r="O19" s="23" t="s">
        <v>42</v>
      </c>
      <c r="Q19" s="7" t="s">
        <v>54</v>
      </c>
      <c r="X19" s="23" t="s">
        <v>42</v>
      </c>
      <c r="Z19" s="7" t="s">
        <v>58</v>
      </c>
    </row>
    <row r="20" spans="3:17" ht="18.75">
      <c r="C20" s="21" t="s">
        <v>45</v>
      </c>
      <c r="G20" s="20"/>
      <c r="H20" s="7" t="s">
        <v>49</v>
      </c>
      <c r="Q20" s="7" t="s">
        <v>56</v>
      </c>
    </row>
    <row r="21" spans="8:17" ht="18.75">
      <c r="H21" s="7" t="s">
        <v>50</v>
      </c>
      <c r="Q21" s="7" t="s">
        <v>57</v>
      </c>
    </row>
  </sheetData>
  <sheetProtection/>
  <mergeCells count="9">
    <mergeCell ref="X2:Y2"/>
    <mergeCell ref="Z2:AG2"/>
    <mergeCell ref="AN2:AO2"/>
    <mergeCell ref="G2:H2"/>
    <mergeCell ref="I2:K2"/>
    <mergeCell ref="L2:N2"/>
    <mergeCell ref="T2:T3"/>
    <mergeCell ref="U2:U3"/>
    <mergeCell ref="V2:V3"/>
  </mergeCells>
  <printOptions/>
  <pageMargins left="0.35433070866141736" right="0.15748031496062992" top="0.7874015748031497" bottom="0.7874015748031497" header="0.5118110236220472" footer="0.5118110236220472"/>
  <pageSetup horizontalDpi="300" verticalDpi="300" orientation="landscape" pageOrder="overThenDown" r:id="rId1"/>
  <ignoredErrors>
    <ignoredError sqref="K4:K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22"/>
  <sheetViews>
    <sheetView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22.28125" style="7" customWidth="1"/>
    <col min="2" max="2" width="22.28125" style="20" customWidth="1"/>
    <col min="3" max="3" width="22.00390625" style="21" customWidth="1"/>
    <col min="4" max="4" width="20.57421875" style="20" customWidth="1"/>
    <col min="5" max="5" width="21.00390625" style="20" customWidth="1"/>
    <col min="6" max="6" width="22.00390625" style="20" customWidth="1"/>
    <col min="7" max="7" width="14.28125" style="21" customWidth="1"/>
    <col min="8" max="11" width="14.28125" style="7" customWidth="1"/>
    <col min="12" max="12" width="13.00390625" style="7" customWidth="1"/>
    <col min="13" max="13" width="13.421875" style="7" customWidth="1"/>
    <col min="14" max="14" width="11.421875" style="7" customWidth="1"/>
    <col min="15" max="15" width="12.7109375" style="22" customWidth="1"/>
    <col min="16" max="20" width="12.7109375" style="7" customWidth="1"/>
    <col min="21" max="21" width="10.7109375" style="7" customWidth="1"/>
    <col min="22" max="23" width="12.7109375" style="7" customWidth="1"/>
    <col min="24" max="25" width="12.8515625" style="7" customWidth="1"/>
    <col min="26" max="26" width="12.00390625" style="7" customWidth="1"/>
    <col min="27" max="27" width="14.7109375" style="7" customWidth="1"/>
    <col min="28" max="28" width="10.140625" style="7" customWidth="1"/>
    <col min="29" max="29" width="8.8515625" style="7" customWidth="1"/>
    <col min="30" max="31" width="10.140625" style="7" customWidth="1"/>
    <col min="32" max="32" width="8.28125" style="7" customWidth="1"/>
    <col min="33" max="33" width="12.8515625" style="7" customWidth="1"/>
    <col min="34" max="36" width="12.140625" style="7" customWidth="1"/>
    <col min="37" max="37" width="13.28125" style="7" customWidth="1"/>
    <col min="38" max="38" width="11.140625" style="7" customWidth="1"/>
    <col min="39" max="39" width="15.8515625" style="7" customWidth="1"/>
    <col min="40" max="40" width="18.28125" style="7" customWidth="1"/>
    <col min="41" max="41" width="17.8515625" style="7" customWidth="1"/>
    <col min="42" max="16384" width="9.140625" style="7" customWidth="1"/>
  </cols>
  <sheetData>
    <row r="1" spans="1:41" s="5" customFormat="1" ht="21" thickBot="1">
      <c r="A1" s="1"/>
      <c r="B1" s="2" t="s">
        <v>149</v>
      </c>
      <c r="C1" s="2"/>
      <c r="D1" s="3"/>
      <c r="E1" s="3"/>
      <c r="F1" s="3"/>
      <c r="G1" s="2" t="s">
        <v>129</v>
      </c>
      <c r="H1" s="2"/>
      <c r="I1" s="2"/>
      <c r="J1" s="2"/>
      <c r="K1" s="2"/>
      <c r="L1" s="2"/>
      <c r="M1" s="2"/>
      <c r="N1" s="2"/>
      <c r="O1" s="4" t="s">
        <v>130</v>
      </c>
      <c r="P1" s="2"/>
      <c r="Q1" s="2"/>
      <c r="R1" s="2"/>
      <c r="S1" s="2"/>
      <c r="T1" s="2"/>
      <c r="U1" s="2"/>
      <c r="V1" s="2"/>
      <c r="W1" s="2"/>
      <c r="X1" s="2" t="s">
        <v>131</v>
      </c>
      <c r="Y1" s="2"/>
      <c r="Z1" s="2"/>
      <c r="AA1" s="2"/>
      <c r="AB1" s="2"/>
      <c r="AC1" s="2"/>
      <c r="AD1" s="2"/>
      <c r="AE1" s="2"/>
      <c r="AF1" s="2"/>
      <c r="AG1" s="1"/>
      <c r="AH1" s="2" t="s">
        <v>132</v>
      </c>
      <c r="AI1" s="2"/>
      <c r="AJ1" s="2"/>
      <c r="AK1" s="2"/>
      <c r="AL1" s="2"/>
      <c r="AM1" s="2"/>
      <c r="AN1" s="2"/>
      <c r="AO1" s="2"/>
    </row>
    <row r="2" spans="1:41" s="74" customFormat="1" ht="28.5" customHeight="1" thickTop="1">
      <c r="A2" s="6" t="s">
        <v>38</v>
      </c>
      <c r="B2" s="35" t="s">
        <v>1</v>
      </c>
      <c r="C2" s="36" t="s">
        <v>1</v>
      </c>
      <c r="D2" s="35" t="s">
        <v>1</v>
      </c>
      <c r="E2" s="35" t="s">
        <v>1</v>
      </c>
      <c r="F2" s="35" t="s">
        <v>1</v>
      </c>
      <c r="G2" s="112" t="s">
        <v>6</v>
      </c>
      <c r="H2" s="113"/>
      <c r="I2" s="114" t="s">
        <v>47</v>
      </c>
      <c r="J2" s="115"/>
      <c r="K2" s="116"/>
      <c r="L2" s="114" t="s">
        <v>48</v>
      </c>
      <c r="M2" s="115"/>
      <c r="N2" s="116"/>
      <c r="O2" s="38" t="s">
        <v>1</v>
      </c>
      <c r="P2" s="36" t="s">
        <v>10</v>
      </c>
      <c r="Q2" s="36" t="s">
        <v>11</v>
      </c>
      <c r="R2" s="36" t="s">
        <v>12</v>
      </c>
      <c r="S2" s="36" t="s">
        <v>13</v>
      </c>
      <c r="T2" s="120" t="s">
        <v>55</v>
      </c>
      <c r="U2" s="120" t="s">
        <v>14</v>
      </c>
      <c r="V2" s="120" t="s">
        <v>16</v>
      </c>
      <c r="W2" s="36" t="s">
        <v>17</v>
      </c>
      <c r="X2" s="114" t="s">
        <v>18</v>
      </c>
      <c r="Y2" s="116"/>
      <c r="Z2" s="117" t="s">
        <v>53</v>
      </c>
      <c r="AA2" s="118"/>
      <c r="AB2" s="118"/>
      <c r="AC2" s="118"/>
      <c r="AD2" s="118"/>
      <c r="AE2" s="118"/>
      <c r="AF2" s="118"/>
      <c r="AG2" s="119"/>
      <c r="AH2" s="37" t="s">
        <v>22</v>
      </c>
      <c r="AI2" s="37" t="s">
        <v>24</v>
      </c>
      <c r="AJ2" s="39" t="s">
        <v>26</v>
      </c>
      <c r="AK2" s="39" t="s">
        <v>27</v>
      </c>
      <c r="AL2" s="39" t="s">
        <v>28</v>
      </c>
      <c r="AM2" s="39" t="s">
        <v>29</v>
      </c>
      <c r="AN2" s="110" t="s">
        <v>31</v>
      </c>
      <c r="AO2" s="111"/>
    </row>
    <row r="3" spans="1:41" s="75" customFormat="1" ht="24.75" customHeight="1">
      <c r="A3" s="24"/>
      <c r="B3" s="25" t="s">
        <v>0</v>
      </c>
      <c r="C3" s="24" t="s">
        <v>44</v>
      </c>
      <c r="D3" s="25" t="s">
        <v>3</v>
      </c>
      <c r="E3" s="25" t="s">
        <v>32</v>
      </c>
      <c r="F3" s="25" t="s">
        <v>4</v>
      </c>
      <c r="G3" s="26" t="s">
        <v>0</v>
      </c>
      <c r="H3" s="26" t="s">
        <v>7</v>
      </c>
      <c r="I3" s="26" t="s">
        <v>8</v>
      </c>
      <c r="J3" s="26" t="s">
        <v>9</v>
      </c>
      <c r="K3" s="26" t="s">
        <v>0</v>
      </c>
      <c r="L3" s="26" t="s">
        <v>8</v>
      </c>
      <c r="M3" s="26" t="s">
        <v>9</v>
      </c>
      <c r="N3" s="26" t="s">
        <v>0</v>
      </c>
      <c r="O3" s="40" t="s">
        <v>2</v>
      </c>
      <c r="P3" s="24"/>
      <c r="Q3" s="24"/>
      <c r="R3" s="24"/>
      <c r="S3" s="24" t="s">
        <v>15</v>
      </c>
      <c r="T3" s="121"/>
      <c r="U3" s="121"/>
      <c r="V3" s="121"/>
      <c r="W3" s="24" t="s">
        <v>4</v>
      </c>
      <c r="X3" s="26" t="s">
        <v>19</v>
      </c>
      <c r="Y3" s="26" t="s">
        <v>20</v>
      </c>
      <c r="Z3" s="27" t="s">
        <v>21</v>
      </c>
      <c r="AA3" s="27" t="s">
        <v>33</v>
      </c>
      <c r="AB3" s="27" t="s">
        <v>40</v>
      </c>
      <c r="AC3" s="27" t="s">
        <v>51</v>
      </c>
      <c r="AD3" s="27" t="s">
        <v>41</v>
      </c>
      <c r="AE3" s="27" t="s">
        <v>52</v>
      </c>
      <c r="AF3" s="27" t="s">
        <v>39</v>
      </c>
      <c r="AG3" s="26" t="s">
        <v>4</v>
      </c>
      <c r="AH3" s="24" t="s">
        <v>23</v>
      </c>
      <c r="AI3" s="24" t="s">
        <v>25</v>
      </c>
      <c r="AJ3" s="24" t="s">
        <v>25</v>
      </c>
      <c r="AK3" s="24" t="s">
        <v>34</v>
      </c>
      <c r="AL3" s="24" t="s">
        <v>23</v>
      </c>
      <c r="AM3" s="24" t="s">
        <v>30</v>
      </c>
      <c r="AN3" s="26" t="s">
        <v>35</v>
      </c>
      <c r="AO3" s="26" t="s">
        <v>36</v>
      </c>
    </row>
    <row r="4" spans="1:41" s="10" customFormat="1" ht="18.75" customHeight="1">
      <c r="A4" s="32" t="s">
        <v>97</v>
      </c>
      <c r="B4" s="59">
        <v>8595</v>
      </c>
      <c r="C4" s="29">
        <v>1200</v>
      </c>
      <c r="D4" s="59">
        <v>103</v>
      </c>
      <c r="E4" s="59">
        <v>7292</v>
      </c>
      <c r="F4" s="29" t="s">
        <v>110</v>
      </c>
      <c r="G4" s="9">
        <v>261</v>
      </c>
      <c r="H4" s="9">
        <v>173</v>
      </c>
      <c r="I4" s="9">
        <v>353</v>
      </c>
      <c r="J4" s="9">
        <v>357</v>
      </c>
      <c r="K4" s="9">
        <f>I4+J4</f>
        <v>710</v>
      </c>
      <c r="L4" s="9">
        <v>136</v>
      </c>
      <c r="M4" s="9">
        <v>204</v>
      </c>
      <c r="N4" s="9">
        <f>L4+M4</f>
        <v>340</v>
      </c>
      <c r="O4" s="62">
        <v>1200</v>
      </c>
      <c r="P4" s="29">
        <v>470</v>
      </c>
      <c r="Q4" s="29">
        <v>127</v>
      </c>
      <c r="R4" s="29">
        <v>37</v>
      </c>
      <c r="S4" s="29" t="s">
        <v>110</v>
      </c>
      <c r="T4" s="29">
        <v>76</v>
      </c>
      <c r="U4" s="29">
        <v>40</v>
      </c>
      <c r="V4" s="29">
        <v>450</v>
      </c>
      <c r="W4" s="29" t="s">
        <v>110</v>
      </c>
      <c r="X4" s="29">
        <v>470</v>
      </c>
      <c r="Y4" s="29" t="s">
        <v>110</v>
      </c>
      <c r="Z4" s="63">
        <v>40</v>
      </c>
      <c r="AA4" s="63">
        <v>87</v>
      </c>
      <c r="AB4" s="63">
        <v>30</v>
      </c>
      <c r="AC4" s="63" t="s">
        <v>110</v>
      </c>
      <c r="AD4" s="63" t="s">
        <v>110</v>
      </c>
      <c r="AE4" s="63">
        <v>17</v>
      </c>
      <c r="AF4" s="63" t="s">
        <v>110</v>
      </c>
      <c r="AG4" s="29">
        <v>586</v>
      </c>
      <c r="AH4" s="9" t="s">
        <v>110</v>
      </c>
      <c r="AI4" s="9">
        <v>1</v>
      </c>
      <c r="AJ4" s="9" t="s">
        <v>110</v>
      </c>
      <c r="AK4" s="9" t="s">
        <v>110</v>
      </c>
      <c r="AL4" s="9" t="s">
        <v>110</v>
      </c>
      <c r="AM4" s="9">
        <v>2</v>
      </c>
      <c r="AN4" s="9">
        <v>42</v>
      </c>
      <c r="AO4" s="29">
        <v>77.25</v>
      </c>
    </row>
    <row r="5" spans="1:41" s="10" customFormat="1" ht="18.75" customHeight="1">
      <c r="A5" s="32" t="s">
        <v>98</v>
      </c>
      <c r="B5" s="59">
        <v>6685</v>
      </c>
      <c r="C5" s="29">
        <v>708</v>
      </c>
      <c r="D5" s="59">
        <v>117</v>
      </c>
      <c r="E5" s="59">
        <v>5860</v>
      </c>
      <c r="F5" s="29" t="s">
        <v>110</v>
      </c>
      <c r="G5" s="9">
        <v>223</v>
      </c>
      <c r="H5" s="9">
        <v>175</v>
      </c>
      <c r="I5" s="9">
        <v>327</v>
      </c>
      <c r="J5" s="9">
        <v>341</v>
      </c>
      <c r="K5" s="9">
        <f aca="true" t="shared" si="0" ref="K5:K18">I5+J5</f>
        <v>668</v>
      </c>
      <c r="L5" s="9">
        <v>132</v>
      </c>
      <c r="M5" s="9">
        <v>305</v>
      </c>
      <c r="N5" s="9">
        <f aca="true" t="shared" si="1" ref="N5:N18">L5+M5</f>
        <v>437</v>
      </c>
      <c r="O5" s="62">
        <v>708</v>
      </c>
      <c r="P5" s="29">
        <v>322</v>
      </c>
      <c r="Q5" s="29">
        <v>72</v>
      </c>
      <c r="R5" s="29">
        <v>23</v>
      </c>
      <c r="S5" s="29" t="s">
        <v>110</v>
      </c>
      <c r="T5" s="29">
        <v>91</v>
      </c>
      <c r="U5" s="29" t="s">
        <v>110</v>
      </c>
      <c r="V5" s="29">
        <v>200</v>
      </c>
      <c r="W5" s="29" t="s">
        <v>110</v>
      </c>
      <c r="X5" s="29">
        <v>322</v>
      </c>
      <c r="Y5" s="29" t="s">
        <v>110</v>
      </c>
      <c r="Z5" s="63">
        <v>40</v>
      </c>
      <c r="AA5" s="63">
        <v>32</v>
      </c>
      <c r="AB5" s="63" t="s">
        <v>110</v>
      </c>
      <c r="AC5" s="63" t="s">
        <v>110</v>
      </c>
      <c r="AD5" s="63" t="s">
        <v>110</v>
      </c>
      <c r="AE5" s="63">
        <v>23</v>
      </c>
      <c r="AF5" s="63" t="s">
        <v>110</v>
      </c>
      <c r="AG5" s="29">
        <v>291</v>
      </c>
      <c r="AH5" s="9" t="s">
        <v>110</v>
      </c>
      <c r="AI5" s="9">
        <v>1</v>
      </c>
      <c r="AJ5" s="9" t="s">
        <v>110</v>
      </c>
      <c r="AK5" s="9" t="s">
        <v>110</v>
      </c>
      <c r="AL5" s="9" t="s">
        <v>110</v>
      </c>
      <c r="AM5" s="9">
        <v>3</v>
      </c>
      <c r="AN5" s="9">
        <v>22</v>
      </c>
      <c r="AO5" s="29">
        <v>18.75</v>
      </c>
    </row>
    <row r="6" spans="1:41" s="10" customFormat="1" ht="18.75" customHeight="1">
      <c r="A6" s="32" t="s">
        <v>109</v>
      </c>
      <c r="B6" s="59">
        <v>5703</v>
      </c>
      <c r="C6" s="29">
        <v>831</v>
      </c>
      <c r="D6" s="59">
        <v>89</v>
      </c>
      <c r="E6" s="59">
        <v>4783</v>
      </c>
      <c r="F6" s="29" t="s">
        <v>110</v>
      </c>
      <c r="G6" s="9">
        <v>145</v>
      </c>
      <c r="H6" s="9">
        <v>97</v>
      </c>
      <c r="I6" s="9">
        <v>191</v>
      </c>
      <c r="J6" s="9">
        <v>175</v>
      </c>
      <c r="K6" s="9">
        <f t="shared" si="0"/>
        <v>366</v>
      </c>
      <c r="L6" s="9">
        <v>54</v>
      </c>
      <c r="M6" s="9">
        <v>160</v>
      </c>
      <c r="N6" s="9">
        <f t="shared" si="1"/>
        <v>214</v>
      </c>
      <c r="O6" s="62">
        <v>831</v>
      </c>
      <c r="P6" s="29">
        <v>257</v>
      </c>
      <c r="Q6" s="29">
        <v>113</v>
      </c>
      <c r="R6" s="29">
        <v>50</v>
      </c>
      <c r="S6" s="29" t="s">
        <v>110</v>
      </c>
      <c r="T6" s="29">
        <v>90</v>
      </c>
      <c r="U6" s="29">
        <v>11</v>
      </c>
      <c r="V6" s="29">
        <v>310</v>
      </c>
      <c r="W6" s="29" t="s">
        <v>110</v>
      </c>
      <c r="X6" s="29">
        <v>257</v>
      </c>
      <c r="Y6" s="29" t="s">
        <v>110</v>
      </c>
      <c r="Z6" s="63">
        <v>25</v>
      </c>
      <c r="AA6" s="63">
        <v>88</v>
      </c>
      <c r="AB6" s="63" t="s">
        <v>110</v>
      </c>
      <c r="AC6" s="63" t="s">
        <v>110</v>
      </c>
      <c r="AD6" s="63" t="s">
        <v>110</v>
      </c>
      <c r="AE6" s="63">
        <v>10</v>
      </c>
      <c r="AF6" s="63" t="s">
        <v>110</v>
      </c>
      <c r="AG6" s="29">
        <v>451</v>
      </c>
      <c r="AH6" s="9" t="s">
        <v>110</v>
      </c>
      <c r="AI6" s="9">
        <v>1</v>
      </c>
      <c r="AJ6" s="9" t="s">
        <v>110</v>
      </c>
      <c r="AK6" s="9" t="s">
        <v>110</v>
      </c>
      <c r="AL6" s="9" t="s">
        <v>110</v>
      </c>
      <c r="AM6" s="9">
        <v>4</v>
      </c>
      <c r="AN6" s="9">
        <v>11</v>
      </c>
      <c r="AO6" s="29">
        <v>8.75</v>
      </c>
    </row>
    <row r="7" spans="1:41" s="10" customFormat="1" ht="18.75" customHeight="1">
      <c r="A7" s="32" t="s">
        <v>145</v>
      </c>
      <c r="B7" s="59">
        <v>8595</v>
      </c>
      <c r="C7" s="29">
        <v>1270</v>
      </c>
      <c r="D7" s="59">
        <v>145</v>
      </c>
      <c r="E7" s="59">
        <v>7180</v>
      </c>
      <c r="F7" s="29" t="s">
        <v>110</v>
      </c>
      <c r="G7" s="9">
        <v>284</v>
      </c>
      <c r="H7" s="9">
        <v>170</v>
      </c>
      <c r="I7" s="9">
        <v>403</v>
      </c>
      <c r="J7" s="9">
        <v>430</v>
      </c>
      <c r="K7" s="9">
        <f t="shared" si="0"/>
        <v>833</v>
      </c>
      <c r="L7" s="9">
        <v>135</v>
      </c>
      <c r="M7" s="9">
        <v>202</v>
      </c>
      <c r="N7" s="9">
        <f t="shared" si="1"/>
        <v>337</v>
      </c>
      <c r="O7" s="62">
        <v>1270</v>
      </c>
      <c r="P7" s="29">
        <v>517</v>
      </c>
      <c r="Q7" s="29">
        <v>372</v>
      </c>
      <c r="R7" s="29">
        <v>27</v>
      </c>
      <c r="S7" s="29" t="s">
        <v>110</v>
      </c>
      <c r="T7" s="29">
        <v>54</v>
      </c>
      <c r="U7" s="29" t="s">
        <v>110</v>
      </c>
      <c r="V7" s="29">
        <v>300</v>
      </c>
      <c r="W7" s="29" t="s">
        <v>110</v>
      </c>
      <c r="X7" s="29">
        <v>517</v>
      </c>
      <c r="Y7" s="29" t="s">
        <v>110</v>
      </c>
      <c r="Z7" s="63">
        <v>10</v>
      </c>
      <c r="AA7" s="63">
        <v>362</v>
      </c>
      <c r="AB7" s="63" t="s">
        <v>110</v>
      </c>
      <c r="AC7" s="63" t="s">
        <v>110</v>
      </c>
      <c r="AD7" s="63" t="s">
        <v>110</v>
      </c>
      <c r="AE7" s="63">
        <v>17</v>
      </c>
      <c r="AF7" s="63" t="s">
        <v>110</v>
      </c>
      <c r="AG7" s="29">
        <v>364</v>
      </c>
      <c r="AH7" s="9" t="s">
        <v>110</v>
      </c>
      <c r="AI7" s="9" t="s">
        <v>110</v>
      </c>
      <c r="AJ7" s="9" t="s">
        <v>110</v>
      </c>
      <c r="AK7" s="9" t="s">
        <v>110</v>
      </c>
      <c r="AL7" s="9" t="s">
        <v>110</v>
      </c>
      <c r="AM7" s="9">
        <v>2</v>
      </c>
      <c r="AN7" s="9">
        <v>12</v>
      </c>
      <c r="AO7" s="29">
        <v>11.25</v>
      </c>
    </row>
    <row r="8" spans="1:41" s="10" customFormat="1" ht="18.75" customHeight="1">
      <c r="A8" s="32" t="s">
        <v>99</v>
      </c>
      <c r="B8" s="59">
        <v>6674</v>
      </c>
      <c r="C8" s="29">
        <v>813</v>
      </c>
      <c r="D8" s="59">
        <v>123</v>
      </c>
      <c r="E8" s="59">
        <v>5738</v>
      </c>
      <c r="F8" s="29" t="s">
        <v>110</v>
      </c>
      <c r="G8" s="9">
        <v>337</v>
      </c>
      <c r="H8" s="9">
        <v>197</v>
      </c>
      <c r="I8" s="9">
        <v>536</v>
      </c>
      <c r="J8" s="9">
        <v>512</v>
      </c>
      <c r="K8" s="9">
        <f t="shared" si="0"/>
        <v>1048</v>
      </c>
      <c r="L8" s="9">
        <v>242</v>
      </c>
      <c r="M8" s="9">
        <v>447</v>
      </c>
      <c r="N8" s="9">
        <f t="shared" si="1"/>
        <v>689</v>
      </c>
      <c r="O8" s="62">
        <v>813</v>
      </c>
      <c r="P8" s="29">
        <v>445</v>
      </c>
      <c r="Q8" s="29">
        <v>265</v>
      </c>
      <c r="R8" s="29">
        <v>31</v>
      </c>
      <c r="S8" s="29" t="s">
        <v>110</v>
      </c>
      <c r="T8" s="29">
        <v>12</v>
      </c>
      <c r="U8" s="29" t="s">
        <v>110</v>
      </c>
      <c r="V8" s="29">
        <v>60</v>
      </c>
      <c r="W8" s="29" t="s">
        <v>110</v>
      </c>
      <c r="X8" s="29">
        <v>445</v>
      </c>
      <c r="Y8" s="29" t="s">
        <v>110</v>
      </c>
      <c r="Z8" s="63">
        <v>200</v>
      </c>
      <c r="AA8" s="63">
        <v>65</v>
      </c>
      <c r="AB8" s="63" t="s">
        <v>110</v>
      </c>
      <c r="AC8" s="63" t="s">
        <v>110</v>
      </c>
      <c r="AD8" s="63" t="s">
        <v>110</v>
      </c>
      <c r="AE8" s="63">
        <v>11</v>
      </c>
      <c r="AF8" s="63" t="s">
        <v>110</v>
      </c>
      <c r="AG8" s="29">
        <v>207</v>
      </c>
      <c r="AH8" s="9" t="s">
        <v>110</v>
      </c>
      <c r="AI8" s="9">
        <v>1</v>
      </c>
      <c r="AJ8" s="9" t="s">
        <v>110</v>
      </c>
      <c r="AK8" s="9" t="s">
        <v>110</v>
      </c>
      <c r="AL8" s="9" t="s">
        <v>110</v>
      </c>
      <c r="AM8" s="9">
        <v>3</v>
      </c>
      <c r="AN8" s="9">
        <v>43</v>
      </c>
      <c r="AO8" s="29">
        <v>36.25</v>
      </c>
    </row>
    <row r="9" spans="1:41" s="10" customFormat="1" ht="18.75" customHeight="1">
      <c r="A9" s="32" t="s">
        <v>100</v>
      </c>
      <c r="B9" s="59">
        <v>6695</v>
      </c>
      <c r="C9" s="29">
        <v>720</v>
      </c>
      <c r="D9" s="59">
        <v>78</v>
      </c>
      <c r="E9" s="59">
        <v>5897</v>
      </c>
      <c r="F9" s="29" t="s">
        <v>110</v>
      </c>
      <c r="G9" s="9">
        <v>223</v>
      </c>
      <c r="H9" s="9">
        <v>158</v>
      </c>
      <c r="I9" s="9">
        <v>330</v>
      </c>
      <c r="J9" s="9">
        <v>382</v>
      </c>
      <c r="K9" s="9">
        <f t="shared" si="0"/>
        <v>712</v>
      </c>
      <c r="L9" s="9">
        <v>213</v>
      </c>
      <c r="M9" s="9">
        <v>259</v>
      </c>
      <c r="N9" s="9">
        <f t="shared" si="1"/>
        <v>472</v>
      </c>
      <c r="O9" s="62">
        <v>720</v>
      </c>
      <c r="P9" s="29">
        <v>264</v>
      </c>
      <c r="Q9" s="29">
        <v>68</v>
      </c>
      <c r="R9" s="29">
        <v>63</v>
      </c>
      <c r="S9" s="29" t="s">
        <v>110</v>
      </c>
      <c r="T9" s="29" t="s">
        <v>110</v>
      </c>
      <c r="U9" s="29" t="s">
        <v>110</v>
      </c>
      <c r="V9" s="29">
        <v>325</v>
      </c>
      <c r="W9" s="29" t="s">
        <v>110</v>
      </c>
      <c r="X9" s="29">
        <v>264</v>
      </c>
      <c r="Y9" s="29" t="s">
        <v>110</v>
      </c>
      <c r="Z9" s="63">
        <v>60</v>
      </c>
      <c r="AA9" s="63">
        <v>8</v>
      </c>
      <c r="AB9" s="63" t="s">
        <v>110</v>
      </c>
      <c r="AC9" s="63" t="s">
        <v>110</v>
      </c>
      <c r="AD9" s="63" t="s">
        <v>110</v>
      </c>
      <c r="AE9" s="63">
        <v>40</v>
      </c>
      <c r="AF9" s="63" t="s">
        <v>110</v>
      </c>
      <c r="AG9" s="29">
        <v>348</v>
      </c>
      <c r="AH9" s="9" t="s">
        <v>110</v>
      </c>
      <c r="AI9" s="9">
        <v>1</v>
      </c>
      <c r="AJ9" s="9" t="s">
        <v>110</v>
      </c>
      <c r="AK9" s="9" t="s">
        <v>110</v>
      </c>
      <c r="AL9" s="9" t="s">
        <v>110</v>
      </c>
      <c r="AM9" s="9">
        <v>3</v>
      </c>
      <c r="AN9" s="9">
        <v>1</v>
      </c>
      <c r="AO9" s="29">
        <v>2</v>
      </c>
    </row>
    <row r="10" spans="1:41" s="10" customFormat="1" ht="18.75" customHeight="1">
      <c r="A10" s="32" t="s">
        <v>101</v>
      </c>
      <c r="B10" s="59">
        <v>10504</v>
      </c>
      <c r="C10" s="29">
        <v>1300</v>
      </c>
      <c r="D10" s="59">
        <v>92</v>
      </c>
      <c r="E10" s="59">
        <v>9112</v>
      </c>
      <c r="F10" s="29" t="s">
        <v>110</v>
      </c>
      <c r="G10" s="9">
        <v>193</v>
      </c>
      <c r="H10" s="9">
        <v>175</v>
      </c>
      <c r="I10" s="9">
        <v>265</v>
      </c>
      <c r="J10" s="9">
        <v>250</v>
      </c>
      <c r="K10" s="9">
        <f t="shared" si="0"/>
        <v>515</v>
      </c>
      <c r="L10" s="9">
        <v>126</v>
      </c>
      <c r="M10" s="9">
        <v>233</v>
      </c>
      <c r="N10" s="9">
        <f t="shared" si="1"/>
        <v>359</v>
      </c>
      <c r="O10" s="62">
        <v>1300</v>
      </c>
      <c r="P10" s="29">
        <v>800</v>
      </c>
      <c r="Q10" s="29">
        <v>223</v>
      </c>
      <c r="R10" s="29">
        <v>35</v>
      </c>
      <c r="S10" s="29" t="s">
        <v>110</v>
      </c>
      <c r="T10" s="29">
        <v>0</v>
      </c>
      <c r="U10" s="29">
        <v>50</v>
      </c>
      <c r="V10" s="29">
        <v>182</v>
      </c>
      <c r="W10" s="29" t="s">
        <v>110</v>
      </c>
      <c r="X10" s="29">
        <v>800</v>
      </c>
      <c r="Y10" s="29" t="s">
        <v>110</v>
      </c>
      <c r="Z10" s="63" t="s">
        <v>110</v>
      </c>
      <c r="AA10" s="63">
        <v>223</v>
      </c>
      <c r="AB10" s="63" t="s">
        <v>110</v>
      </c>
      <c r="AC10" s="63" t="s">
        <v>110</v>
      </c>
      <c r="AD10" s="63" t="s">
        <v>110</v>
      </c>
      <c r="AE10" s="63">
        <v>15</v>
      </c>
      <c r="AF10" s="63" t="s">
        <v>110</v>
      </c>
      <c r="AG10" s="29">
        <v>252</v>
      </c>
      <c r="AH10" s="9" t="s">
        <v>110</v>
      </c>
      <c r="AI10" s="9">
        <v>1</v>
      </c>
      <c r="AJ10" s="9" t="s">
        <v>110</v>
      </c>
      <c r="AK10" s="9" t="s">
        <v>110</v>
      </c>
      <c r="AL10" s="9" t="s">
        <v>110</v>
      </c>
      <c r="AM10" s="9">
        <v>5</v>
      </c>
      <c r="AN10" s="9">
        <v>21</v>
      </c>
      <c r="AO10" s="29">
        <v>6.5</v>
      </c>
    </row>
    <row r="11" spans="1:41" s="12" customFormat="1" ht="18.75">
      <c r="A11" s="30" t="s">
        <v>102</v>
      </c>
      <c r="B11" s="60">
        <v>4775</v>
      </c>
      <c r="C11" s="31">
        <v>470</v>
      </c>
      <c r="D11" s="61">
        <v>76</v>
      </c>
      <c r="E11" s="61">
        <v>4229</v>
      </c>
      <c r="F11" s="29" t="s">
        <v>110</v>
      </c>
      <c r="G11" s="56">
        <v>179</v>
      </c>
      <c r="H11" s="56">
        <v>125</v>
      </c>
      <c r="I11" s="56">
        <v>234</v>
      </c>
      <c r="J11" s="56">
        <v>262</v>
      </c>
      <c r="K11" s="9">
        <f t="shared" si="0"/>
        <v>496</v>
      </c>
      <c r="L11" s="56">
        <v>63</v>
      </c>
      <c r="M11" s="56">
        <v>187</v>
      </c>
      <c r="N11" s="9">
        <f t="shared" si="1"/>
        <v>250</v>
      </c>
      <c r="O11" s="60">
        <v>470</v>
      </c>
      <c r="P11" s="55">
        <v>208</v>
      </c>
      <c r="Q11" s="31">
        <v>117</v>
      </c>
      <c r="R11" s="55">
        <v>22</v>
      </c>
      <c r="S11" s="29" t="s">
        <v>110</v>
      </c>
      <c r="T11" s="31">
        <v>23</v>
      </c>
      <c r="U11" s="31" t="s">
        <v>110</v>
      </c>
      <c r="V11" s="31">
        <v>100</v>
      </c>
      <c r="W11" s="29" t="s">
        <v>110</v>
      </c>
      <c r="X11" s="55">
        <v>208</v>
      </c>
      <c r="Y11" s="29" t="s">
        <v>110</v>
      </c>
      <c r="Z11" s="31" t="s">
        <v>110</v>
      </c>
      <c r="AA11" s="31">
        <v>117</v>
      </c>
      <c r="AB11" s="63" t="s">
        <v>110</v>
      </c>
      <c r="AC11" s="63" t="s">
        <v>110</v>
      </c>
      <c r="AD11" s="63" t="s">
        <v>110</v>
      </c>
      <c r="AE11" s="31">
        <v>10</v>
      </c>
      <c r="AF11" s="63" t="s">
        <v>110</v>
      </c>
      <c r="AG11" s="31">
        <v>135</v>
      </c>
      <c r="AH11" s="9" t="s">
        <v>110</v>
      </c>
      <c r="AI11" s="57" t="s">
        <v>110</v>
      </c>
      <c r="AJ11" s="9" t="s">
        <v>110</v>
      </c>
      <c r="AK11" s="9" t="s">
        <v>110</v>
      </c>
      <c r="AL11" s="9" t="s">
        <v>110</v>
      </c>
      <c r="AM11" s="56">
        <v>2</v>
      </c>
      <c r="AN11" s="56">
        <v>7</v>
      </c>
      <c r="AO11" s="31">
        <v>85</v>
      </c>
    </row>
    <row r="12" spans="1:41" s="12" customFormat="1" ht="18.75">
      <c r="A12" s="30" t="s">
        <v>103</v>
      </c>
      <c r="B12" s="61">
        <v>5710</v>
      </c>
      <c r="C12" s="31">
        <v>901</v>
      </c>
      <c r="D12" s="61">
        <v>111</v>
      </c>
      <c r="E12" s="61">
        <v>4698</v>
      </c>
      <c r="F12" s="29" t="s">
        <v>110</v>
      </c>
      <c r="G12" s="56">
        <v>329</v>
      </c>
      <c r="H12" s="56">
        <v>251</v>
      </c>
      <c r="I12" s="58">
        <v>466</v>
      </c>
      <c r="J12" s="58">
        <v>467</v>
      </c>
      <c r="K12" s="9">
        <f t="shared" si="0"/>
        <v>933</v>
      </c>
      <c r="L12" s="58">
        <v>152</v>
      </c>
      <c r="M12" s="58">
        <v>352</v>
      </c>
      <c r="N12" s="9">
        <f t="shared" si="1"/>
        <v>504</v>
      </c>
      <c r="O12" s="60">
        <v>901</v>
      </c>
      <c r="P12" s="64">
        <v>442</v>
      </c>
      <c r="Q12" s="31">
        <v>156</v>
      </c>
      <c r="R12" s="64">
        <v>94</v>
      </c>
      <c r="S12" s="29" t="s">
        <v>110</v>
      </c>
      <c r="T12" s="31" t="s">
        <v>110</v>
      </c>
      <c r="U12" s="64">
        <v>9</v>
      </c>
      <c r="V12" s="31">
        <v>200</v>
      </c>
      <c r="W12" s="29" t="s">
        <v>110</v>
      </c>
      <c r="X12" s="64">
        <v>442</v>
      </c>
      <c r="Y12" s="29" t="s">
        <v>110</v>
      </c>
      <c r="Z12" s="64">
        <v>10</v>
      </c>
      <c r="AA12" s="31">
        <v>146</v>
      </c>
      <c r="AB12" s="63" t="s">
        <v>110</v>
      </c>
      <c r="AC12" s="63" t="s">
        <v>110</v>
      </c>
      <c r="AD12" s="63" t="s">
        <v>110</v>
      </c>
      <c r="AE12" s="31">
        <v>24</v>
      </c>
      <c r="AF12" s="63" t="s">
        <v>110</v>
      </c>
      <c r="AG12" s="55">
        <v>279</v>
      </c>
      <c r="AH12" s="9" t="s">
        <v>110</v>
      </c>
      <c r="AI12" s="56">
        <v>1</v>
      </c>
      <c r="AJ12" s="9" t="s">
        <v>110</v>
      </c>
      <c r="AK12" s="9" t="s">
        <v>110</v>
      </c>
      <c r="AL12" s="9" t="s">
        <v>110</v>
      </c>
      <c r="AM12" s="58">
        <v>6</v>
      </c>
      <c r="AN12" s="58">
        <v>26</v>
      </c>
      <c r="AO12" s="31">
        <v>12.5</v>
      </c>
    </row>
    <row r="13" spans="1:41" s="12" customFormat="1" ht="18.75">
      <c r="A13" s="30" t="s">
        <v>104</v>
      </c>
      <c r="B13" s="60">
        <v>5749</v>
      </c>
      <c r="C13" s="31">
        <v>658</v>
      </c>
      <c r="D13" s="61">
        <v>87</v>
      </c>
      <c r="E13" s="61">
        <v>5004</v>
      </c>
      <c r="F13" s="29" t="s">
        <v>110</v>
      </c>
      <c r="G13" s="56">
        <v>148</v>
      </c>
      <c r="H13" s="56">
        <v>124</v>
      </c>
      <c r="I13" s="56">
        <v>209</v>
      </c>
      <c r="J13" s="56">
        <v>221</v>
      </c>
      <c r="K13" s="9">
        <f t="shared" si="0"/>
        <v>430</v>
      </c>
      <c r="L13" s="56">
        <v>92</v>
      </c>
      <c r="M13" s="56">
        <v>170</v>
      </c>
      <c r="N13" s="9">
        <f t="shared" si="1"/>
        <v>262</v>
      </c>
      <c r="O13" s="60">
        <v>658</v>
      </c>
      <c r="P13" s="55">
        <v>236</v>
      </c>
      <c r="Q13" s="31">
        <v>83</v>
      </c>
      <c r="R13" s="55">
        <v>78</v>
      </c>
      <c r="S13" s="29" t="s">
        <v>110</v>
      </c>
      <c r="T13" s="31">
        <v>41</v>
      </c>
      <c r="U13" s="55">
        <v>20</v>
      </c>
      <c r="V13" s="31">
        <v>200</v>
      </c>
      <c r="W13" s="29" t="s">
        <v>110</v>
      </c>
      <c r="X13" s="55">
        <v>236</v>
      </c>
      <c r="Y13" s="29" t="s">
        <v>110</v>
      </c>
      <c r="Z13" s="31" t="s">
        <v>110</v>
      </c>
      <c r="AA13" s="31">
        <v>83</v>
      </c>
      <c r="AB13" s="31">
        <v>23</v>
      </c>
      <c r="AC13" s="63" t="s">
        <v>110</v>
      </c>
      <c r="AD13" s="63" t="s">
        <v>110</v>
      </c>
      <c r="AE13" s="31">
        <v>22</v>
      </c>
      <c r="AF13" s="63" t="s">
        <v>110</v>
      </c>
      <c r="AG13" s="31">
        <v>317</v>
      </c>
      <c r="AH13" s="9" t="s">
        <v>110</v>
      </c>
      <c r="AI13" s="57" t="s">
        <v>110</v>
      </c>
      <c r="AJ13" s="9" t="s">
        <v>110</v>
      </c>
      <c r="AK13" s="9" t="s">
        <v>110</v>
      </c>
      <c r="AL13" s="9" t="s">
        <v>110</v>
      </c>
      <c r="AM13" s="56">
        <v>2</v>
      </c>
      <c r="AN13" s="56">
        <v>10</v>
      </c>
      <c r="AO13" s="31">
        <v>3.75</v>
      </c>
    </row>
    <row r="14" spans="1:41" s="12" customFormat="1" ht="18.75">
      <c r="A14" s="30" t="s">
        <v>108</v>
      </c>
      <c r="B14" s="61">
        <v>11459</v>
      </c>
      <c r="C14" s="31">
        <v>1372</v>
      </c>
      <c r="D14" s="61">
        <v>135</v>
      </c>
      <c r="E14" s="61">
        <v>9952</v>
      </c>
      <c r="F14" s="29" t="s">
        <v>110</v>
      </c>
      <c r="G14" s="56">
        <v>228</v>
      </c>
      <c r="H14" s="58">
        <v>185</v>
      </c>
      <c r="I14" s="58">
        <v>356</v>
      </c>
      <c r="J14" s="58">
        <v>368</v>
      </c>
      <c r="K14" s="9">
        <f t="shared" si="0"/>
        <v>724</v>
      </c>
      <c r="L14" s="58">
        <v>154</v>
      </c>
      <c r="M14" s="58">
        <v>231</v>
      </c>
      <c r="N14" s="9">
        <f t="shared" si="1"/>
        <v>385</v>
      </c>
      <c r="O14" s="60">
        <v>1372</v>
      </c>
      <c r="P14" s="64">
        <v>324</v>
      </c>
      <c r="Q14" s="31">
        <v>276</v>
      </c>
      <c r="R14" s="64">
        <v>112</v>
      </c>
      <c r="S14" s="29" t="s">
        <v>110</v>
      </c>
      <c r="T14" s="31">
        <v>250</v>
      </c>
      <c r="U14" s="31" t="s">
        <v>110</v>
      </c>
      <c r="V14" s="64">
        <v>410</v>
      </c>
      <c r="W14" s="29" t="s">
        <v>110</v>
      </c>
      <c r="X14" s="64">
        <v>324</v>
      </c>
      <c r="Y14" s="29" t="s">
        <v>110</v>
      </c>
      <c r="Z14" s="31">
        <v>60</v>
      </c>
      <c r="AA14" s="31">
        <v>216</v>
      </c>
      <c r="AB14" s="31" t="s">
        <v>110</v>
      </c>
      <c r="AC14" s="63" t="s">
        <v>110</v>
      </c>
      <c r="AD14" s="63" t="s">
        <v>110</v>
      </c>
      <c r="AE14" s="31">
        <v>22</v>
      </c>
      <c r="AF14" s="63" t="s">
        <v>110</v>
      </c>
      <c r="AG14" s="55">
        <v>950</v>
      </c>
      <c r="AH14" s="9" t="s">
        <v>110</v>
      </c>
      <c r="AI14" s="56">
        <v>1</v>
      </c>
      <c r="AJ14" s="9" t="s">
        <v>110</v>
      </c>
      <c r="AK14" s="9" t="s">
        <v>110</v>
      </c>
      <c r="AL14" s="9" t="s">
        <v>110</v>
      </c>
      <c r="AM14" s="58">
        <v>7</v>
      </c>
      <c r="AN14" s="57">
        <v>11</v>
      </c>
      <c r="AO14" s="31">
        <v>5.5</v>
      </c>
    </row>
    <row r="15" spans="1:41" s="12" customFormat="1" ht="18.75">
      <c r="A15" s="30" t="s">
        <v>105</v>
      </c>
      <c r="B15" s="61">
        <v>3820</v>
      </c>
      <c r="C15" s="31">
        <v>429</v>
      </c>
      <c r="D15" s="61">
        <v>67</v>
      </c>
      <c r="E15" s="61">
        <v>3324</v>
      </c>
      <c r="F15" s="29" t="s">
        <v>110</v>
      </c>
      <c r="G15" s="56">
        <v>138</v>
      </c>
      <c r="H15" s="58">
        <v>90</v>
      </c>
      <c r="I15" s="58">
        <v>190</v>
      </c>
      <c r="J15" s="58">
        <v>205</v>
      </c>
      <c r="K15" s="9">
        <f t="shared" si="0"/>
        <v>395</v>
      </c>
      <c r="L15" s="58">
        <v>85</v>
      </c>
      <c r="M15" s="58">
        <v>101</v>
      </c>
      <c r="N15" s="9">
        <f t="shared" si="1"/>
        <v>186</v>
      </c>
      <c r="O15" s="60">
        <v>429</v>
      </c>
      <c r="P15" s="64">
        <v>145</v>
      </c>
      <c r="Q15" s="31">
        <v>67</v>
      </c>
      <c r="R15" s="64">
        <v>24</v>
      </c>
      <c r="S15" s="29" t="s">
        <v>110</v>
      </c>
      <c r="T15" s="31">
        <v>23</v>
      </c>
      <c r="U15" s="31" t="s">
        <v>110</v>
      </c>
      <c r="V15" s="31">
        <v>170</v>
      </c>
      <c r="W15" s="29" t="s">
        <v>110</v>
      </c>
      <c r="X15" s="64">
        <v>145</v>
      </c>
      <c r="Y15" s="29" t="s">
        <v>110</v>
      </c>
      <c r="Z15" s="31">
        <v>3</v>
      </c>
      <c r="AA15" s="31">
        <v>64</v>
      </c>
      <c r="AB15" s="31" t="s">
        <v>110</v>
      </c>
      <c r="AC15" s="63" t="s">
        <v>110</v>
      </c>
      <c r="AD15" s="63" t="s">
        <v>110</v>
      </c>
      <c r="AE15" s="31">
        <v>10</v>
      </c>
      <c r="AF15" s="63" t="s">
        <v>110</v>
      </c>
      <c r="AG15" s="31">
        <v>207</v>
      </c>
      <c r="AH15" s="9" t="s">
        <v>110</v>
      </c>
      <c r="AI15" s="57" t="s">
        <v>110</v>
      </c>
      <c r="AJ15" s="9" t="s">
        <v>110</v>
      </c>
      <c r="AK15" s="9" t="s">
        <v>110</v>
      </c>
      <c r="AL15" s="9" t="s">
        <v>110</v>
      </c>
      <c r="AM15" s="58">
        <v>2</v>
      </c>
      <c r="AN15" s="57">
        <v>11</v>
      </c>
      <c r="AO15" s="31">
        <v>9</v>
      </c>
    </row>
    <row r="16" spans="1:41" s="12" customFormat="1" ht="18.75">
      <c r="A16" s="30" t="s">
        <v>106</v>
      </c>
      <c r="B16" s="61">
        <v>5757</v>
      </c>
      <c r="C16" s="31">
        <v>927</v>
      </c>
      <c r="D16" s="61">
        <v>112</v>
      </c>
      <c r="E16" s="61">
        <v>4718</v>
      </c>
      <c r="F16" s="29" t="s">
        <v>110</v>
      </c>
      <c r="G16" s="56">
        <v>114</v>
      </c>
      <c r="H16" s="58">
        <v>93</v>
      </c>
      <c r="I16" s="58">
        <v>149</v>
      </c>
      <c r="J16" s="58">
        <v>120</v>
      </c>
      <c r="K16" s="9">
        <f t="shared" si="0"/>
        <v>269</v>
      </c>
      <c r="L16" s="58">
        <v>84</v>
      </c>
      <c r="M16" s="58">
        <v>113</v>
      </c>
      <c r="N16" s="9">
        <f t="shared" si="1"/>
        <v>197</v>
      </c>
      <c r="O16" s="60">
        <v>927</v>
      </c>
      <c r="P16" s="64">
        <v>150</v>
      </c>
      <c r="Q16" s="64">
        <v>305</v>
      </c>
      <c r="R16" s="31">
        <v>67</v>
      </c>
      <c r="S16" s="29" t="s">
        <v>110</v>
      </c>
      <c r="T16" s="31">
        <v>55</v>
      </c>
      <c r="U16" s="31" t="s">
        <v>110</v>
      </c>
      <c r="V16" s="64">
        <v>350</v>
      </c>
      <c r="W16" s="29" t="s">
        <v>110</v>
      </c>
      <c r="X16" s="64">
        <v>150</v>
      </c>
      <c r="Y16" s="29" t="s">
        <v>110</v>
      </c>
      <c r="Z16" s="31">
        <v>125</v>
      </c>
      <c r="AA16" s="31">
        <v>180</v>
      </c>
      <c r="AB16" s="31">
        <v>50</v>
      </c>
      <c r="AC16" s="63" t="s">
        <v>110</v>
      </c>
      <c r="AD16" s="63" t="s">
        <v>110</v>
      </c>
      <c r="AE16" s="31">
        <v>40</v>
      </c>
      <c r="AF16" s="63" t="s">
        <v>110</v>
      </c>
      <c r="AG16" s="31">
        <v>432</v>
      </c>
      <c r="AH16" s="9" t="s">
        <v>110</v>
      </c>
      <c r="AI16" s="57">
        <v>1</v>
      </c>
      <c r="AJ16" s="9" t="s">
        <v>110</v>
      </c>
      <c r="AK16" s="57">
        <v>1</v>
      </c>
      <c r="AL16" s="9" t="s">
        <v>110</v>
      </c>
      <c r="AM16" s="58">
        <v>3</v>
      </c>
      <c r="AN16" s="57">
        <v>19</v>
      </c>
      <c r="AO16" s="31">
        <v>9.5</v>
      </c>
    </row>
    <row r="17" spans="1:41" s="12" customFormat="1" ht="18.75">
      <c r="A17" s="30" t="s">
        <v>107</v>
      </c>
      <c r="B17" s="61">
        <v>4775</v>
      </c>
      <c r="C17" s="31">
        <v>798</v>
      </c>
      <c r="D17" s="61">
        <v>93</v>
      </c>
      <c r="E17" s="61">
        <v>3884</v>
      </c>
      <c r="F17" s="29" t="s">
        <v>110</v>
      </c>
      <c r="G17" s="56">
        <v>128</v>
      </c>
      <c r="H17" s="56">
        <v>108</v>
      </c>
      <c r="I17" s="56">
        <v>169</v>
      </c>
      <c r="J17" s="56">
        <v>196</v>
      </c>
      <c r="K17" s="9">
        <f t="shared" si="0"/>
        <v>365</v>
      </c>
      <c r="L17" s="56">
        <v>100</v>
      </c>
      <c r="M17" s="56">
        <v>116</v>
      </c>
      <c r="N17" s="9">
        <f t="shared" si="1"/>
        <v>216</v>
      </c>
      <c r="O17" s="60">
        <v>798</v>
      </c>
      <c r="P17" s="55">
        <v>160</v>
      </c>
      <c r="Q17" s="55">
        <v>87</v>
      </c>
      <c r="R17" s="55">
        <v>36</v>
      </c>
      <c r="S17" s="29" t="s">
        <v>110</v>
      </c>
      <c r="T17" s="31">
        <v>15</v>
      </c>
      <c r="U17" s="31" t="s">
        <v>110</v>
      </c>
      <c r="V17" s="55">
        <v>500</v>
      </c>
      <c r="W17" s="29" t="s">
        <v>110</v>
      </c>
      <c r="X17" s="55">
        <v>160</v>
      </c>
      <c r="Y17" s="29" t="s">
        <v>110</v>
      </c>
      <c r="Z17" s="31" t="s">
        <v>110</v>
      </c>
      <c r="AA17" s="31">
        <v>87</v>
      </c>
      <c r="AB17" s="31" t="s">
        <v>110</v>
      </c>
      <c r="AC17" s="63" t="s">
        <v>110</v>
      </c>
      <c r="AD17" s="63" t="s">
        <v>110</v>
      </c>
      <c r="AE17" s="31">
        <v>10</v>
      </c>
      <c r="AF17" s="63" t="s">
        <v>110</v>
      </c>
      <c r="AG17" s="31">
        <v>541</v>
      </c>
      <c r="AH17" s="9" t="s">
        <v>110</v>
      </c>
      <c r="AI17" s="57">
        <v>1</v>
      </c>
      <c r="AJ17" s="9" t="s">
        <v>110</v>
      </c>
      <c r="AK17" s="9" t="s">
        <v>110</v>
      </c>
      <c r="AL17" s="9" t="s">
        <v>110</v>
      </c>
      <c r="AM17" s="56">
        <v>1</v>
      </c>
      <c r="AN17" s="56">
        <v>7</v>
      </c>
      <c r="AO17" s="31">
        <v>3.25</v>
      </c>
    </row>
    <row r="18" spans="1:41" s="12" customFormat="1" ht="19.5" thickBot="1">
      <c r="A18" s="17" t="s">
        <v>5</v>
      </c>
      <c r="B18" s="34">
        <f>SUM(B4:B17)</f>
        <v>95496</v>
      </c>
      <c r="C18" s="41">
        <f>SUM(C4:C17)</f>
        <v>12397</v>
      </c>
      <c r="D18" s="34">
        <f>SUM(D4:D17)</f>
        <v>1428</v>
      </c>
      <c r="E18" s="34">
        <f>SUM(E4:E17)</f>
        <v>81671</v>
      </c>
      <c r="F18" s="67" t="s">
        <v>110</v>
      </c>
      <c r="G18" s="17">
        <f>SUM(G4:G17)</f>
        <v>2930</v>
      </c>
      <c r="H18" s="17">
        <f>SUM(H4:H17)</f>
        <v>2121</v>
      </c>
      <c r="I18" s="17">
        <f>SUM(I4:I17)</f>
        <v>4178</v>
      </c>
      <c r="J18" s="17">
        <f>SUM(J4:J17)</f>
        <v>4286</v>
      </c>
      <c r="K18" s="66">
        <f t="shared" si="0"/>
        <v>8464</v>
      </c>
      <c r="L18" s="17">
        <f>SUM(L4:L17)</f>
        <v>1768</v>
      </c>
      <c r="M18" s="17">
        <f>SUM(M4:M17)</f>
        <v>3080</v>
      </c>
      <c r="N18" s="66">
        <f t="shared" si="1"/>
        <v>4848</v>
      </c>
      <c r="O18" s="33">
        <f>SUM(O4:O17)</f>
        <v>12397</v>
      </c>
      <c r="P18" s="33">
        <f aca="true" t="shared" si="2" ref="P18:W18">SUM(P4:P17)</f>
        <v>4740</v>
      </c>
      <c r="Q18" s="33">
        <f t="shared" si="2"/>
        <v>2331</v>
      </c>
      <c r="R18" s="33">
        <f t="shared" si="2"/>
        <v>699</v>
      </c>
      <c r="S18" s="33">
        <f>SUM(S4:S17)</f>
        <v>0</v>
      </c>
      <c r="T18" s="33">
        <f t="shared" si="2"/>
        <v>730</v>
      </c>
      <c r="U18" s="33">
        <f t="shared" si="2"/>
        <v>130</v>
      </c>
      <c r="V18" s="33">
        <f t="shared" si="2"/>
        <v>3757</v>
      </c>
      <c r="W18" s="33">
        <f t="shared" si="2"/>
        <v>0</v>
      </c>
      <c r="X18" s="33">
        <f>SUM(X4:X17)</f>
        <v>4740</v>
      </c>
      <c r="Y18" s="33">
        <f aca="true" t="shared" si="3" ref="Y18:AG18">SUM(Y4:Y17)</f>
        <v>0</v>
      </c>
      <c r="Z18" s="33">
        <f t="shared" si="3"/>
        <v>573</v>
      </c>
      <c r="AA18" s="33">
        <f t="shared" si="3"/>
        <v>1758</v>
      </c>
      <c r="AB18" s="33">
        <f t="shared" si="3"/>
        <v>103</v>
      </c>
      <c r="AC18" s="33">
        <f t="shared" si="3"/>
        <v>0</v>
      </c>
      <c r="AD18" s="33">
        <f t="shared" si="3"/>
        <v>0</v>
      </c>
      <c r="AE18" s="33">
        <f t="shared" si="3"/>
        <v>271</v>
      </c>
      <c r="AF18" s="33">
        <f t="shared" si="3"/>
        <v>0</v>
      </c>
      <c r="AG18" s="33">
        <f t="shared" si="3"/>
        <v>5360</v>
      </c>
      <c r="AH18" s="17" t="s">
        <v>110</v>
      </c>
      <c r="AI18" s="17">
        <f>SUM(AI4:AI17)</f>
        <v>10</v>
      </c>
      <c r="AJ18" s="17" t="s">
        <v>110</v>
      </c>
      <c r="AK18" s="17">
        <f>SUM(AK16:AK17)</f>
        <v>1</v>
      </c>
      <c r="AL18" s="17" t="s">
        <v>110</v>
      </c>
      <c r="AM18" s="17">
        <f>SUM(AM4:AM17)</f>
        <v>45</v>
      </c>
      <c r="AN18" s="17">
        <f>SUM(AN4:AN17)</f>
        <v>243</v>
      </c>
      <c r="AO18" s="33">
        <f>SUM(AO4:AO17)</f>
        <v>289.25</v>
      </c>
    </row>
    <row r="19" ht="19.5" thickTop="1"/>
    <row r="20" spans="2:26" ht="18.75">
      <c r="B20" s="23" t="s">
        <v>42</v>
      </c>
      <c r="C20" s="21" t="s">
        <v>43</v>
      </c>
      <c r="G20" s="23" t="s">
        <v>42</v>
      </c>
      <c r="H20" s="7" t="s">
        <v>46</v>
      </c>
      <c r="O20" s="23" t="s">
        <v>42</v>
      </c>
      <c r="Q20" s="7" t="s">
        <v>54</v>
      </c>
      <c r="X20" s="23" t="s">
        <v>42</v>
      </c>
      <c r="Z20" s="7" t="s">
        <v>58</v>
      </c>
    </row>
    <row r="21" spans="3:17" ht="18.75">
      <c r="C21" s="21" t="s">
        <v>45</v>
      </c>
      <c r="G21" s="20"/>
      <c r="H21" s="7" t="s">
        <v>49</v>
      </c>
      <c r="Q21" s="7" t="s">
        <v>56</v>
      </c>
    </row>
    <row r="22" spans="8:17" ht="18.75">
      <c r="H22" s="7" t="s">
        <v>50</v>
      </c>
      <c r="Q22" s="7" t="s">
        <v>57</v>
      </c>
    </row>
  </sheetData>
  <sheetProtection/>
  <mergeCells count="9">
    <mergeCell ref="X2:Y2"/>
    <mergeCell ref="Z2:AG2"/>
    <mergeCell ref="AN2:AO2"/>
    <mergeCell ref="G2:H2"/>
    <mergeCell ref="I2:K2"/>
    <mergeCell ref="L2:N2"/>
    <mergeCell ref="T2:T3"/>
    <mergeCell ref="U2:U3"/>
    <mergeCell ref="V2:V3"/>
  </mergeCells>
  <printOptions/>
  <pageMargins left="0.35433070866141736" right="0.15748031496062992" top="0.7874015748031497" bottom="0.7874015748031497" header="0.5118110236220472" footer="0.5118110236220472"/>
  <pageSetup horizontalDpi="300" verticalDpi="300" orientation="landscape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0"/>
  <sheetViews>
    <sheetView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24.28125" style="7" customWidth="1"/>
    <col min="2" max="2" width="22.28125" style="20" customWidth="1"/>
    <col min="3" max="3" width="22.00390625" style="21" customWidth="1"/>
    <col min="4" max="4" width="20.57421875" style="20" customWidth="1"/>
    <col min="5" max="5" width="21.00390625" style="20" customWidth="1"/>
    <col min="6" max="6" width="22.00390625" style="20" customWidth="1"/>
    <col min="7" max="7" width="14.28125" style="21" customWidth="1"/>
    <col min="8" max="11" width="14.28125" style="7" customWidth="1"/>
    <col min="12" max="12" width="13.00390625" style="7" customWidth="1"/>
    <col min="13" max="13" width="13.421875" style="7" customWidth="1"/>
    <col min="14" max="14" width="11.421875" style="7" customWidth="1"/>
    <col min="15" max="15" width="14.00390625" style="22" customWidth="1"/>
    <col min="16" max="16" width="14.57421875" style="7" customWidth="1"/>
    <col min="17" max="18" width="12.7109375" style="7" customWidth="1"/>
    <col min="19" max="19" width="10.57421875" style="7" customWidth="1"/>
    <col min="20" max="20" width="12.7109375" style="7" customWidth="1"/>
    <col min="21" max="21" width="10.7109375" style="7" customWidth="1"/>
    <col min="22" max="22" width="12.7109375" style="7" customWidth="1"/>
    <col min="23" max="23" width="10.28125" style="7" customWidth="1"/>
    <col min="24" max="24" width="12.8515625" style="7" customWidth="1"/>
    <col min="25" max="25" width="11.00390625" style="7" customWidth="1"/>
    <col min="26" max="26" width="11.8515625" style="7" customWidth="1"/>
    <col min="27" max="27" width="14.7109375" style="7" customWidth="1"/>
    <col min="28" max="30" width="10.140625" style="7" customWidth="1"/>
    <col min="31" max="31" width="8.28125" style="7" customWidth="1"/>
    <col min="32" max="32" width="7.8515625" style="7" customWidth="1"/>
    <col min="33" max="33" width="12.8515625" style="7" customWidth="1"/>
    <col min="34" max="35" width="12.140625" style="7" customWidth="1"/>
    <col min="36" max="36" width="10.421875" style="7" customWidth="1"/>
    <col min="37" max="37" width="13.421875" style="7" customWidth="1"/>
    <col min="38" max="38" width="11.140625" style="7" customWidth="1"/>
    <col min="39" max="39" width="15.8515625" style="7" customWidth="1"/>
    <col min="40" max="40" width="18.28125" style="7" customWidth="1"/>
    <col min="41" max="41" width="17.8515625" style="7" customWidth="1"/>
    <col min="42" max="16384" width="9.140625" style="7" customWidth="1"/>
  </cols>
  <sheetData>
    <row r="1" spans="1:41" s="5" customFormat="1" ht="21" thickBot="1">
      <c r="A1" s="1"/>
      <c r="B1" s="2" t="s">
        <v>150</v>
      </c>
      <c r="C1" s="2"/>
      <c r="D1" s="3"/>
      <c r="E1" s="3"/>
      <c r="F1" s="3"/>
      <c r="G1" s="2" t="s">
        <v>133</v>
      </c>
      <c r="H1" s="2"/>
      <c r="I1" s="2"/>
      <c r="J1" s="2"/>
      <c r="K1" s="2"/>
      <c r="L1" s="2"/>
      <c r="M1" s="2"/>
      <c r="N1" s="2"/>
      <c r="O1" s="4" t="s">
        <v>134</v>
      </c>
      <c r="P1" s="2"/>
      <c r="Q1" s="2"/>
      <c r="R1" s="2"/>
      <c r="S1" s="2"/>
      <c r="T1" s="2"/>
      <c r="U1" s="2"/>
      <c r="V1" s="2"/>
      <c r="W1" s="2"/>
      <c r="X1" s="2" t="s">
        <v>135</v>
      </c>
      <c r="Y1" s="2"/>
      <c r="Z1" s="2"/>
      <c r="AA1" s="2"/>
      <c r="AB1" s="2"/>
      <c r="AC1" s="2"/>
      <c r="AD1" s="2"/>
      <c r="AE1" s="2"/>
      <c r="AF1" s="2"/>
      <c r="AG1" s="1"/>
      <c r="AH1" s="2" t="s">
        <v>136</v>
      </c>
      <c r="AI1" s="2"/>
      <c r="AJ1" s="2"/>
      <c r="AK1" s="2"/>
      <c r="AL1" s="2"/>
      <c r="AM1" s="2"/>
      <c r="AN1" s="2"/>
      <c r="AO1" s="2"/>
    </row>
    <row r="2" spans="1:41" ht="28.5" customHeight="1" thickTop="1">
      <c r="A2" s="6" t="s">
        <v>38</v>
      </c>
      <c r="B2" s="35" t="s">
        <v>1</v>
      </c>
      <c r="C2" s="36" t="s">
        <v>1</v>
      </c>
      <c r="D2" s="35" t="s">
        <v>1</v>
      </c>
      <c r="E2" s="35" t="s">
        <v>1</v>
      </c>
      <c r="F2" s="35" t="s">
        <v>1</v>
      </c>
      <c r="G2" s="112" t="s">
        <v>6</v>
      </c>
      <c r="H2" s="113"/>
      <c r="I2" s="114" t="s">
        <v>47</v>
      </c>
      <c r="J2" s="115"/>
      <c r="K2" s="116"/>
      <c r="L2" s="114" t="s">
        <v>48</v>
      </c>
      <c r="M2" s="115"/>
      <c r="N2" s="116"/>
      <c r="O2" s="38" t="s">
        <v>1</v>
      </c>
      <c r="P2" s="36" t="s">
        <v>10</v>
      </c>
      <c r="Q2" s="36" t="s">
        <v>11</v>
      </c>
      <c r="R2" s="36" t="s">
        <v>12</v>
      </c>
      <c r="S2" s="36" t="s">
        <v>13</v>
      </c>
      <c r="T2" s="120" t="s">
        <v>55</v>
      </c>
      <c r="U2" s="120" t="s">
        <v>14</v>
      </c>
      <c r="V2" s="120" t="s">
        <v>16</v>
      </c>
      <c r="W2" s="36" t="s">
        <v>17</v>
      </c>
      <c r="X2" s="114" t="s">
        <v>18</v>
      </c>
      <c r="Y2" s="116"/>
      <c r="Z2" s="117" t="s">
        <v>53</v>
      </c>
      <c r="AA2" s="118"/>
      <c r="AB2" s="118"/>
      <c r="AC2" s="118"/>
      <c r="AD2" s="118"/>
      <c r="AE2" s="118"/>
      <c r="AF2" s="118"/>
      <c r="AG2" s="119"/>
      <c r="AH2" s="28" t="s">
        <v>22</v>
      </c>
      <c r="AI2" s="28" t="s">
        <v>24</v>
      </c>
      <c r="AJ2" s="48" t="s">
        <v>26</v>
      </c>
      <c r="AK2" s="48" t="s">
        <v>27</v>
      </c>
      <c r="AL2" s="48" t="s">
        <v>28</v>
      </c>
      <c r="AM2" s="48" t="s">
        <v>29</v>
      </c>
      <c r="AN2" s="110" t="s">
        <v>31</v>
      </c>
      <c r="AO2" s="111"/>
    </row>
    <row r="3" spans="1:41" s="10" customFormat="1" ht="24.75" customHeight="1">
      <c r="A3" s="8"/>
      <c r="B3" s="25" t="s">
        <v>0</v>
      </c>
      <c r="C3" s="24" t="s">
        <v>44</v>
      </c>
      <c r="D3" s="25" t="s">
        <v>3</v>
      </c>
      <c r="E3" s="25" t="s">
        <v>32</v>
      </c>
      <c r="F3" s="25" t="s">
        <v>4</v>
      </c>
      <c r="G3" s="26" t="s">
        <v>0</v>
      </c>
      <c r="H3" s="26" t="s">
        <v>7</v>
      </c>
      <c r="I3" s="26" t="s">
        <v>8</v>
      </c>
      <c r="J3" s="26" t="s">
        <v>9</v>
      </c>
      <c r="K3" s="26" t="s">
        <v>0</v>
      </c>
      <c r="L3" s="26" t="s">
        <v>8</v>
      </c>
      <c r="M3" s="26" t="s">
        <v>9</v>
      </c>
      <c r="N3" s="26" t="s">
        <v>0</v>
      </c>
      <c r="O3" s="40" t="s">
        <v>2</v>
      </c>
      <c r="P3" s="24"/>
      <c r="Q3" s="24"/>
      <c r="R3" s="24"/>
      <c r="S3" s="24" t="s">
        <v>15</v>
      </c>
      <c r="T3" s="121"/>
      <c r="U3" s="121"/>
      <c r="V3" s="121"/>
      <c r="W3" s="24" t="s">
        <v>4</v>
      </c>
      <c r="X3" s="26" t="s">
        <v>19</v>
      </c>
      <c r="Y3" s="26" t="s">
        <v>20</v>
      </c>
      <c r="Z3" s="27" t="s">
        <v>21</v>
      </c>
      <c r="AA3" s="27" t="s">
        <v>33</v>
      </c>
      <c r="AB3" s="27" t="s">
        <v>40</v>
      </c>
      <c r="AC3" s="27" t="s">
        <v>51</v>
      </c>
      <c r="AD3" s="27" t="s">
        <v>41</v>
      </c>
      <c r="AE3" s="27" t="s">
        <v>52</v>
      </c>
      <c r="AF3" s="27" t="s">
        <v>39</v>
      </c>
      <c r="AG3" s="26" t="s">
        <v>4</v>
      </c>
      <c r="AH3" s="24" t="s">
        <v>23</v>
      </c>
      <c r="AI3" s="24" t="s">
        <v>25</v>
      </c>
      <c r="AJ3" s="24" t="s">
        <v>25</v>
      </c>
      <c r="AK3" s="24" t="s">
        <v>34</v>
      </c>
      <c r="AL3" s="24" t="s">
        <v>23</v>
      </c>
      <c r="AM3" s="24" t="s">
        <v>30</v>
      </c>
      <c r="AN3" s="26" t="s">
        <v>35</v>
      </c>
      <c r="AO3" s="26" t="s">
        <v>36</v>
      </c>
    </row>
    <row r="4" spans="1:41" s="12" customFormat="1" ht="18.75">
      <c r="A4" s="30" t="s">
        <v>143</v>
      </c>
      <c r="B4" s="60">
        <v>11725</v>
      </c>
      <c r="C4" s="60">
        <v>1016</v>
      </c>
      <c r="D4" s="60">
        <v>242</v>
      </c>
      <c r="E4" s="60" t="s">
        <v>110</v>
      </c>
      <c r="F4" s="60">
        <v>10467</v>
      </c>
      <c r="G4" s="81">
        <v>262</v>
      </c>
      <c r="H4" s="81">
        <v>201</v>
      </c>
      <c r="I4" s="81">
        <v>297</v>
      </c>
      <c r="J4" s="81">
        <v>268</v>
      </c>
      <c r="K4" s="81">
        <f>SUM(I4:J4)</f>
        <v>565</v>
      </c>
      <c r="L4" s="81">
        <v>181</v>
      </c>
      <c r="M4" s="81">
        <v>160</v>
      </c>
      <c r="N4" s="81">
        <f>SUM(L4:M4)</f>
        <v>341</v>
      </c>
      <c r="O4" s="61">
        <v>1016</v>
      </c>
      <c r="P4" s="61">
        <v>7</v>
      </c>
      <c r="Q4" s="61" t="s">
        <v>110</v>
      </c>
      <c r="R4" s="61">
        <v>921</v>
      </c>
      <c r="S4" s="61" t="s">
        <v>110</v>
      </c>
      <c r="T4" s="61">
        <v>65</v>
      </c>
      <c r="U4" s="61" t="s">
        <v>110</v>
      </c>
      <c r="V4" s="61" t="s">
        <v>110</v>
      </c>
      <c r="W4" s="61" t="s">
        <v>110</v>
      </c>
      <c r="X4" s="61">
        <v>7</v>
      </c>
      <c r="Y4" s="61" t="s">
        <v>110</v>
      </c>
      <c r="Z4" s="61" t="s">
        <v>110</v>
      </c>
      <c r="AA4" s="61" t="s">
        <v>110</v>
      </c>
      <c r="AB4" s="61" t="s">
        <v>110</v>
      </c>
      <c r="AC4" s="61">
        <v>921</v>
      </c>
      <c r="AD4" s="61" t="s">
        <v>110</v>
      </c>
      <c r="AE4" s="61" t="s">
        <v>110</v>
      </c>
      <c r="AF4" s="61" t="s">
        <v>110</v>
      </c>
      <c r="AG4" s="61">
        <v>80</v>
      </c>
      <c r="AH4" s="81" t="s">
        <v>110</v>
      </c>
      <c r="AI4" s="81" t="s">
        <v>110</v>
      </c>
      <c r="AJ4" s="81" t="s">
        <v>110</v>
      </c>
      <c r="AK4" s="81" t="s">
        <v>110</v>
      </c>
      <c r="AL4" s="81" t="s">
        <v>110</v>
      </c>
      <c r="AM4" s="81">
        <v>2</v>
      </c>
      <c r="AN4" s="81" t="s">
        <v>110</v>
      </c>
      <c r="AO4" s="60" t="s">
        <v>110</v>
      </c>
    </row>
    <row r="5" spans="1:41" s="12" customFormat="1" ht="18.75">
      <c r="A5" s="30" t="s">
        <v>87</v>
      </c>
      <c r="B5" s="60">
        <v>9630</v>
      </c>
      <c r="C5" s="60">
        <v>748</v>
      </c>
      <c r="D5" s="60">
        <v>331</v>
      </c>
      <c r="E5" s="60">
        <v>150</v>
      </c>
      <c r="F5" s="60">
        <v>8401</v>
      </c>
      <c r="G5" s="81">
        <v>186</v>
      </c>
      <c r="H5" s="81">
        <v>175</v>
      </c>
      <c r="I5" s="81">
        <v>269</v>
      </c>
      <c r="J5" s="81">
        <v>245</v>
      </c>
      <c r="K5" s="81">
        <f aca="true" t="shared" si="0" ref="K5:K16">SUM(I5:J5)</f>
        <v>514</v>
      </c>
      <c r="L5" s="81">
        <v>172</v>
      </c>
      <c r="M5" s="81">
        <v>133</v>
      </c>
      <c r="N5" s="81">
        <f aca="true" t="shared" si="1" ref="N5:N16">SUM(L5:M5)</f>
        <v>305</v>
      </c>
      <c r="O5" s="61">
        <v>748</v>
      </c>
      <c r="P5" s="61">
        <v>280</v>
      </c>
      <c r="Q5" s="61">
        <v>65</v>
      </c>
      <c r="R5" s="61">
        <v>48</v>
      </c>
      <c r="S5" s="61" t="s">
        <v>110</v>
      </c>
      <c r="T5" s="61">
        <v>305</v>
      </c>
      <c r="U5" s="61">
        <v>25</v>
      </c>
      <c r="V5" s="61">
        <v>25</v>
      </c>
      <c r="W5" s="61" t="s">
        <v>110</v>
      </c>
      <c r="X5" s="61">
        <v>280</v>
      </c>
      <c r="Y5" s="61">
        <v>105</v>
      </c>
      <c r="Z5" s="61" t="s">
        <v>110</v>
      </c>
      <c r="AA5" s="61">
        <v>65</v>
      </c>
      <c r="AB5" s="61" t="s">
        <v>110</v>
      </c>
      <c r="AC5" s="61" t="s">
        <v>110</v>
      </c>
      <c r="AD5" s="61" t="s">
        <v>110</v>
      </c>
      <c r="AE5" s="61" t="s">
        <v>110</v>
      </c>
      <c r="AF5" s="61" t="s">
        <v>110</v>
      </c>
      <c r="AG5" s="61" t="s">
        <v>110</v>
      </c>
      <c r="AH5" s="81" t="s">
        <v>110</v>
      </c>
      <c r="AI5" s="81" t="s">
        <v>110</v>
      </c>
      <c r="AJ5" s="81" t="s">
        <v>110</v>
      </c>
      <c r="AK5" s="81" t="s">
        <v>110</v>
      </c>
      <c r="AL5" s="81" t="s">
        <v>110</v>
      </c>
      <c r="AM5" s="81">
        <v>3</v>
      </c>
      <c r="AN5" s="81" t="s">
        <v>110</v>
      </c>
      <c r="AO5" s="60" t="s">
        <v>110</v>
      </c>
    </row>
    <row r="6" spans="1:41" s="12" customFormat="1" ht="18.75">
      <c r="A6" s="30" t="s">
        <v>88</v>
      </c>
      <c r="B6" s="60">
        <v>13224</v>
      </c>
      <c r="C6" s="60">
        <v>963</v>
      </c>
      <c r="D6" s="60">
        <v>362</v>
      </c>
      <c r="E6" s="60">
        <v>245</v>
      </c>
      <c r="F6" s="60">
        <v>11654</v>
      </c>
      <c r="G6" s="81">
        <v>141</v>
      </c>
      <c r="H6" s="81">
        <v>128</v>
      </c>
      <c r="I6" s="81">
        <v>188</v>
      </c>
      <c r="J6" s="81">
        <v>191</v>
      </c>
      <c r="K6" s="81">
        <f t="shared" si="0"/>
        <v>379</v>
      </c>
      <c r="L6" s="81">
        <v>112</v>
      </c>
      <c r="M6" s="81">
        <v>124</v>
      </c>
      <c r="N6" s="81">
        <f t="shared" si="1"/>
        <v>236</v>
      </c>
      <c r="O6" s="61">
        <v>963</v>
      </c>
      <c r="P6" s="61">
        <v>325</v>
      </c>
      <c r="Q6" s="61">
        <v>233</v>
      </c>
      <c r="R6" s="61">
        <v>25</v>
      </c>
      <c r="S6" s="61" t="s">
        <v>110</v>
      </c>
      <c r="T6" s="61">
        <v>200</v>
      </c>
      <c r="U6" s="61">
        <v>67</v>
      </c>
      <c r="V6" s="61">
        <v>113</v>
      </c>
      <c r="W6" s="61" t="s">
        <v>110</v>
      </c>
      <c r="X6" s="61">
        <v>325</v>
      </c>
      <c r="Y6" s="61">
        <v>70</v>
      </c>
      <c r="Z6" s="61">
        <v>40</v>
      </c>
      <c r="AA6" s="61">
        <v>193</v>
      </c>
      <c r="AB6" s="61">
        <v>35</v>
      </c>
      <c r="AC6" s="61" t="s">
        <v>110</v>
      </c>
      <c r="AD6" s="61" t="s">
        <v>110</v>
      </c>
      <c r="AE6" s="61" t="s">
        <v>110</v>
      </c>
      <c r="AF6" s="61" t="s">
        <v>110</v>
      </c>
      <c r="AG6" s="61" t="s">
        <v>110</v>
      </c>
      <c r="AH6" s="81" t="s">
        <v>110</v>
      </c>
      <c r="AI6" s="81" t="s">
        <v>110</v>
      </c>
      <c r="AJ6" s="81" t="s">
        <v>110</v>
      </c>
      <c r="AK6" s="81" t="s">
        <v>110</v>
      </c>
      <c r="AL6" s="81" t="s">
        <v>110</v>
      </c>
      <c r="AM6" s="81">
        <v>4</v>
      </c>
      <c r="AN6" s="81">
        <v>1</v>
      </c>
      <c r="AO6" s="60">
        <v>2</v>
      </c>
    </row>
    <row r="7" spans="1:41" s="12" customFormat="1" ht="18.75">
      <c r="A7" s="30" t="s">
        <v>89</v>
      </c>
      <c r="B7" s="60">
        <v>10336</v>
      </c>
      <c r="C7" s="60">
        <v>830</v>
      </c>
      <c r="D7" s="60">
        <v>277</v>
      </c>
      <c r="E7" s="60">
        <v>130</v>
      </c>
      <c r="F7" s="60">
        <v>9099</v>
      </c>
      <c r="G7" s="81">
        <v>226</v>
      </c>
      <c r="H7" s="81">
        <v>207</v>
      </c>
      <c r="I7" s="81">
        <v>332</v>
      </c>
      <c r="J7" s="81">
        <v>315</v>
      </c>
      <c r="K7" s="81">
        <f t="shared" si="0"/>
        <v>647</v>
      </c>
      <c r="L7" s="81">
        <v>208</v>
      </c>
      <c r="M7" s="81">
        <v>194</v>
      </c>
      <c r="N7" s="81">
        <f t="shared" si="1"/>
        <v>402</v>
      </c>
      <c r="O7" s="61">
        <v>830</v>
      </c>
      <c r="P7" s="61">
        <v>340</v>
      </c>
      <c r="Q7" s="61">
        <v>140</v>
      </c>
      <c r="R7" s="61">
        <v>50</v>
      </c>
      <c r="S7" s="61" t="s">
        <v>110</v>
      </c>
      <c r="T7" s="61">
        <v>175</v>
      </c>
      <c r="U7" s="61" t="s">
        <v>110</v>
      </c>
      <c r="V7" s="61">
        <v>125</v>
      </c>
      <c r="W7" s="61" t="s">
        <v>110</v>
      </c>
      <c r="X7" s="61">
        <v>340</v>
      </c>
      <c r="Y7" s="61">
        <v>60</v>
      </c>
      <c r="Z7" s="61">
        <v>80</v>
      </c>
      <c r="AA7" s="61">
        <v>60</v>
      </c>
      <c r="AB7" s="61" t="s">
        <v>110</v>
      </c>
      <c r="AC7" s="61" t="s">
        <v>110</v>
      </c>
      <c r="AD7" s="61" t="s">
        <v>110</v>
      </c>
      <c r="AE7" s="61" t="s">
        <v>110</v>
      </c>
      <c r="AF7" s="61" t="s">
        <v>110</v>
      </c>
      <c r="AG7" s="61" t="s">
        <v>110</v>
      </c>
      <c r="AH7" s="81" t="s">
        <v>110</v>
      </c>
      <c r="AI7" s="81" t="s">
        <v>110</v>
      </c>
      <c r="AJ7" s="81" t="s">
        <v>110</v>
      </c>
      <c r="AK7" s="81" t="s">
        <v>110</v>
      </c>
      <c r="AL7" s="81" t="s">
        <v>110</v>
      </c>
      <c r="AM7" s="81">
        <v>3</v>
      </c>
      <c r="AN7" s="81">
        <v>1</v>
      </c>
      <c r="AO7" s="60">
        <v>2</v>
      </c>
    </row>
    <row r="8" spans="1:41" s="12" customFormat="1" ht="18.75">
      <c r="A8" s="30" t="s">
        <v>90</v>
      </c>
      <c r="B8" s="60">
        <v>12700</v>
      </c>
      <c r="C8" s="60">
        <v>720</v>
      </c>
      <c r="D8" s="60">
        <v>295</v>
      </c>
      <c r="E8" s="60">
        <v>50</v>
      </c>
      <c r="F8" s="60">
        <v>11635</v>
      </c>
      <c r="G8" s="81">
        <v>285</v>
      </c>
      <c r="H8" s="81">
        <v>244</v>
      </c>
      <c r="I8" s="81">
        <v>279</v>
      </c>
      <c r="J8" s="81">
        <v>302</v>
      </c>
      <c r="K8" s="81">
        <f t="shared" si="0"/>
        <v>581</v>
      </c>
      <c r="L8" s="81">
        <v>188</v>
      </c>
      <c r="M8" s="81">
        <v>173</v>
      </c>
      <c r="N8" s="81">
        <f t="shared" si="1"/>
        <v>361</v>
      </c>
      <c r="O8" s="61">
        <v>720</v>
      </c>
      <c r="P8" s="61">
        <v>210</v>
      </c>
      <c r="Q8" s="61">
        <v>45</v>
      </c>
      <c r="R8" s="61">
        <v>75</v>
      </c>
      <c r="S8" s="61" t="s">
        <v>110</v>
      </c>
      <c r="T8" s="61">
        <v>170</v>
      </c>
      <c r="U8" s="61">
        <v>25</v>
      </c>
      <c r="V8" s="61">
        <v>135</v>
      </c>
      <c r="W8" s="61">
        <v>60</v>
      </c>
      <c r="X8" s="61">
        <v>210</v>
      </c>
      <c r="Y8" s="61">
        <v>180</v>
      </c>
      <c r="Z8" s="61">
        <v>45</v>
      </c>
      <c r="AA8" s="61">
        <v>0</v>
      </c>
      <c r="AB8" s="61">
        <v>25</v>
      </c>
      <c r="AC8" s="61" t="s">
        <v>110</v>
      </c>
      <c r="AD8" s="61" t="s">
        <v>110</v>
      </c>
      <c r="AE8" s="61" t="s">
        <v>110</v>
      </c>
      <c r="AF8" s="61" t="s">
        <v>110</v>
      </c>
      <c r="AG8" s="61" t="s">
        <v>110</v>
      </c>
      <c r="AH8" s="81" t="s">
        <v>110</v>
      </c>
      <c r="AI8" s="81">
        <v>2</v>
      </c>
      <c r="AJ8" s="81" t="s">
        <v>110</v>
      </c>
      <c r="AK8" s="81" t="s">
        <v>110</v>
      </c>
      <c r="AL8" s="81" t="s">
        <v>110</v>
      </c>
      <c r="AM8" s="81">
        <v>3</v>
      </c>
      <c r="AN8" s="81">
        <v>2</v>
      </c>
      <c r="AO8" s="60">
        <v>6</v>
      </c>
    </row>
    <row r="9" spans="1:41" s="12" customFormat="1" ht="18.75">
      <c r="A9" s="30" t="s">
        <v>91</v>
      </c>
      <c r="B9" s="60">
        <v>11443</v>
      </c>
      <c r="C9" s="60">
        <v>835</v>
      </c>
      <c r="D9" s="60">
        <v>223</v>
      </c>
      <c r="E9" s="60">
        <v>162</v>
      </c>
      <c r="F9" s="60">
        <v>10223</v>
      </c>
      <c r="G9" s="81">
        <v>247</v>
      </c>
      <c r="H9" s="81">
        <v>231</v>
      </c>
      <c r="I9" s="81">
        <v>346</v>
      </c>
      <c r="J9" s="81">
        <v>350</v>
      </c>
      <c r="K9" s="81">
        <f t="shared" si="0"/>
        <v>696</v>
      </c>
      <c r="L9" s="81">
        <v>223</v>
      </c>
      <c r="M9" s="81">
        <v>246</v>
      </c>
      <c r="N9" s="81">
        <f t="shared" si="1"/>
        <v>469</v>
      </c>
      <c r="O9" s="61">
        <v>835</v>
      </c>
      <c r="P9" s="61">
        <v>339</v>
      </c>
      <c r="Q9" s="61">
        <v>120</v>
      </c>
      <c r="R9" s="61">
        <v>62</v>
      </c>
      <c r="S9" s="61" t="s">
        <v>110</v>
      </c>
      <c r="T9" s="61">
        <v>110</v>
      </c>
      <c r="U9" s="61">
        <v>125</v>
      </c>
      <c r="V9" s="61">
        <v>79</v>
      </c>
      <c r="W9" s="61" t="s">
        <v>110</v>
      </c>
      <c r="X9" s="61">
        <v>339</v>
      </c>
      <c r="Y9" s="61">
        <v>90</v>
      </c>
      <c r="Z9" s="61">
        <v>10</v>
      </c>
      <c r="AA9" s="61">
        <v>110</v>
      </c>
      <c r="AB9" s="61">
        <v>20</v>
      </c>
      <c r="AC9" s="61">
        <v>62</v>
      </c>
      <c r="AD9" s="61" t="s">
        <v>110</v>
      </c>
      <c r="AE9" s="61" t="s">
        <v>110</v>
      </c>
      <c r="AF9" s="61" t="s">
        <v>110</v>
      </c>
      <c r="AG9" s="61">
        <v>314</v>
      </c>
      <c r="AH9" s="81" t="s">
        <v>110</v>
      </c>
      <c r="AI9" s="81">
        <v>1</v>
      </c>
      <c r="AJ9" s="81" t="s">
        <v>110</v>
      </c>
      <c r="AK9" s="81" t="s">
        <v>110</v>
      </c>
      <c r="AL9" s="81" t="s">
        <v>110</v>
      </c>
      <c r="AM9" s="81">
        <v>3</v>
      </c>
      <c r="AN9" s="81">
        <v>1</v>
      </c>
      <c r="AO9" s="60">
        <v>1</v>
      </c>
    </row>
    <row r="10" spans="1:41" s="12" customFormat="1" ht="18.75">
      <c r="A10" s="30" t="s">
        <v>92</v>
      </c>
      <c r="B10" s="60">
        <v>13312</v>
      </c>
      <c r="C10" s="60">
        <v>938</v>
      </c>
      <c r="D10" s="60">
        <v>223</v>
      </c>
      <c r="E10" s="60" t="s">
        <v>110</v>
      </c>
      <c r="F10" s="60">
        <v>12151</v>
      </c>
      <c r="G10" s="81">
        <v>212</v>
      </c>
      <c r="H10" s="81">
        <v>142</v>
      </c>
      <c r="I10" s="81">
        <v>222</v>
      </c>
      <c r="J10" s="81">
        <v>204</v>
      </c>
      <c r="K10" s="81">
        <f t="shared" si="0"/>
        <v>426</v>
      </c>
      <c r="L10" s="81">
        <v>113</v>
      </c>
      <c r="M10" s="81">
        <v>104</v>
      </c>
      <c r="N10" s="81">
        <f t="shared" si="1"/>
        <v>217</v>
      </c>
      <c r="O10" s="61">
        <v>938</v>
      </c>
      <c r="P10" s="61">
        <v>16</v>
      </c>
      <c r="Q10" s="61">
        <v>3</v>
      </c>
      <c r="R10" s="61">
        <v>722</v>
      </c>
      <c r="S10" s="61" t="s">
        <v>110</v>
      </c>
      <c r="T10" s="61">
        <v>60</v>
      </c>
      <c r="U10" s="61">
        <v>85</v>
      </c>
      <c r="V10" s="61">
        <v>52</v>
      </c>
      <c r="W10" s="61" t="s">
        <v>110</v>
      </c>
      <c r="X10" s="61">
        <v>16</v>
      </c>
      <c r="Y10" s="61" t="s">
        <v>110</v>
      </c>
      <c r="Z10" s="61" t="s">
        <v>110</v>
      </c>
      <c r="AA10" s="61">
        <v>3</v>
      </c>
      <c r="AB10" s="61" t="s">
        <v>110</v>
      </c>
      <c r="AC10" s="61">
        <v>722</v>
      </c>
      <c r="AD10" s="61" t="s">
        <v>110</v>
      </c>
      <c r="AE10" s="61" t="s">
        <v>110</v>
      </c>
      <c r="AF10" s="61" t="s">
        <v>110</v>
      </c>
      <c r="AG10" s="61" t="s">
        <v>110</v>
      </c>
      <c r="AH10" s="81" t="s">
        <v>110</v>
      </c>
      <c r="AI10" s="81" t="s">
        <v>110</v>
      </c>
      <c r="AJ10" s="81" t="s">
        <v>110</v>
      </c>
      <c r="AK10" s="81" t="s">
        <v>110</v>
      </c>
      <c r="AL10" s="81" t="s">
        <v>110</v>
      </c>
      <c r="AM10" s="81">
        <v>1</v>
      </c>
      <c r="AN10" s="81" t="s">
        <v>110</v>
      </c>
      <c r="AO10" s="60" t="s">
        <v>110</v>
      </c>
    </row>
    <row r="11" spans="1:41" s="12" customFormat="1" ht="18.75">
      <c r="A11" s="30" t="s">
        <v>93</v>
      </c>
      <c r="B11" s="60">
        <v>12814</v>
      </c>
      <c r="C11" s="60">
        <v>638</v>
      </c>
      <c r="D11" s="60">
        <v>175</v>
      </c>
      <c r="E11" s="60">
        <v>45</v>
      </c>
      <c r="F11" s="60">
        <v>11956</v>
      </c>
      <c r="G11" s="81">
        <v>284</v>
      </c>
      <c r="H11" s="81">
        <v>220</v>
      </c>
      <c r="I11" s="81">
        <v>606</v>
      </c>
      <c r="J11" s="81">
        <v>595</v>
      </c>
      <c r="K11" s="81">
        <f t="shared" si="0"/>
        <v>1201</v>
      </c>
      <c r="L11" s="81">
        <v>293</v>
      </c>
      <c r="M11" s="81">
        <v>276</v>
      </c>
      <c r="N11" s="81">
        <f t="shared" si="1"/>
        <v>569</v>
      </c>
      <c r="O11" s="61">
        <v>638</v>
      </c>
      <c r="P11" s="61">
        <v>75</v>
      </c>
      <c r="Q11" s="61">
        <v>345</v>
      </c>
      <c r="R11" s="61" t="s">
        <v>110</v>
      </c>
      <c r="S11" s="61" t="s">
        <v>110</v>
      </c>
      <c r="T11" s="61">
        <v>104</v>
      </c>
      <c r="U11" s="61" t="s">
        <v>110</v>
      </c>
      <c r="V11" s="61">
        <v>114</v>
      </c>
      <c r="W11" s="61" t="s">
        <v>110</v>
      </c>
      <c r="X11" s="61">
        <v>75</v>
      </c>
      <c r="Y11" s="61" t="s">
        <v>110</v>
      </c>
      <c r="Z11" s="61">
        <v>200</v>
      </c>
      <c r="AA11" s="61">
        <v>145</v>
      </c>
      <c r="AB11" s="61" t="s">
        <v>110</v>
      </c>
      <c r="AC11" s="61" t="s">
        <v>110</v>
      </c>
      <c r="AD11" s="61" t="s">
        <v>110</v>
      </c>
      <c r="AE11" s="61" t="s">
        <v>110</v>
      </c>
      <c r="AF11" s="61" t="s">
        <v>110</v>
      </c>
      <c r="AG11" s="61" t="s">
        <v>110</v>
      </c>
      <c r="AH11" s="81">
        <v>2</v>
      </c>
      <c r="AI11" s="81" t="s">
        <v>110</v>
      </c>
      <c r="AJ11" s="81" t="s">
        <v>110</v>
      </c>
      <c r="AK11" s="81" t="s">
        <v>110</v>
      </c>
      <c r="AL11" s="81" t="s">
        <v>110</v>
      </c>
      <c r="AM11" s="81">
        <v>2</v>
      </c>
      <c r="AN11" s="81">
        <v>2</v>
      </c>
      <c r="AO11" s="60">
        <v>3</v>
      </c>
    </row>
    <row r="12" spans="1:41" s="12" customFormat="1" ht="18.75">
      <c r="A12" s="30" t="s">
        <v>94</v>
      </c>
      <c r="B12" s="60">
        <v>9667</v>
      </c>
      <c r="C12" s="60">
        <v>950</v>
      </c>
      <c r="D12" s="60">
        <v>304</v>
      </c>
      <c r="E12" s="60">
        <v>105</v>
      </c>
      <c r="F12" s="60">
        <v>8308</v>
      </c>
      <c r="G12" s="81">
        <v>154</v>
      </c>
      <c r="H12" s="81">
        <v>141</v>
      </c>
      <c r="I12" s="81">
        <v>200</v>
      </c>
      <c r="J12" s="81">
        <v>193</v>
      </c>
      <c r="K12" s="81">
        <f t="shared" si="0"/>
        <v>393</v>
      </c>
      <c r="L12" s="81">
        <v>108</v>
      </c>
      <c r="M12" s="81">
        <v>92</v>
      </c>
      <c r="N12" s="81">
        <f t="shared" si="1"/>
        <v>200</v>
      </c>
      <c r="O12" s="61">
        <v>950</v>
      </c>
      <c r="P12" s="61">
        <v>260</v>
      </c>
      <c r="Q12" s="61">
        <v>195</v>
      </c>
      <c r="R12" s="61">
        <v>40</v>
      </c>
      <c r="S12" s="61" t="s">
        <v>110</v>
      </c>
      <c r="T12" s="61">
        <v>170</v>
      </c>
      <c r="U12" s="61">
        <v>75</v>
      </c>
      <c r="V12" s="61">
        <v>210</v>
      </c>
      <c r="W12" s="61" t="s">
        <v>110</v>
      </c>
      <c r="X12" s="61">
        <v>260</v>
      </c>
      <c r="Y12" s="61">
        <v>80</v>
      </c>
      <c r="Z12" s="61" t="s">
        <v>110</v>
      </c>
      <c r="AA12" s="61">
        <v>195</v>
      </c>
      <c r="AB12" s="61" t="s">
        <v>110</v>
      </c>
      <c r="AC12" s="61">
        <v>8</v>
      </c>
      <c r="AD12" s="61" t="s">
        <v>110</v>
      </c>
      <c r="AE12" s="61" t="s">
        <v>110</v>
      </c>
      <c r="AF12" s="61" t="s">
        <v>110</v>
      </c>
      <c r="AG12" s="61" t="s">
        <v>110</v>
      </c>
      <c r="AH12" s="81">
        <v>1</v>
      </c>
      <c r="AI12" s="81" t="s">
        <v>110</v>
      </c>
      <c r="AJ12" s="81" t="s">
        <v>110</v>
      </c>
      <c r="AK12" s="81" t="s">
        <v>110</v>
      </c>
      <c r="AL12" s="81" t="s">
        <v>110</v>
      </c>
      <c r="AM12" s="81">
        <v>4</v>
      </c>
      <c r="AN12" s="81">
        <v>2</v>
      </c>
      <c r="AO12" s="60">
        <v>3</v>
      </c>
    </row>
    <row r="13" spans="1:41" s="12" customFormat="1" ht="18.75">
      <c r="A13" s="30" t="s">
        <v>144</v>
      </c>
      <c r="B13" s="60">
        <v>10705</v>
      </c>
      <c r="C13" s="60">
        <v>442</v>
      </c>
      <c r="D13" s="60">
        <v>164</v>
      </c>
      <c r="E13" s="60" t="s">
        <v>110</v>
      </c>
      <c r="F13" s="60">
        <v>10099</v>
      </c>
      <c r="G13" s="81">
        <v>240</v>
      </c>
      <c r="H13" s="81">
        <v>158</v>
      </c>
      <c r="I13" s="81">
        <v>291</v>
      </c>
      <c r="J13" s="81">
        <v>240</v>
      </c>
      <c r="K13" s="81">
        <f t="shared" si="0"/>
        <v>531</v>
      </c>
      <c r="L13" s="81">
        <v>140</v>
      </c>
      <c r="M13" s="81">
        <v>102</v>
      </c>
      <c r="N13" s="81">
        <f t="shared" si="1"/>
        <v>242</v>
      </c>
      <c r="O13" s="61">
        <v>442</v>
      </c>
      <c r="P13" s="61" t="s">
        <v>110</v>
      </c>
      <c r="Q13" s="61" t="s">
        <v>110</v>
      </c>
      <c r="R13" s="61">
        <v>122</v>
      </c>
      <c r="S13" s="61" t="s">
        <v>110</v>
      </c>
      <c r="T13" s="61">
        <v>74</v>
      </c>
      <c r="U13" s="61" t="s">
        <v>110</v>
      </c>
      <c r="V13" s="61">
        <v>246</v>
      </c>
      <c r="W13" s="61" t="s">
        <v>110</v>
      </c>
      <c r="X13" s="61" t="s">
        <v>110</v>
      </c>
      <c r="Y13" s="61" t="s">
        <v>110</v>
      </c>
      <c r="Z13" s="61" t="s">
        <v>110</v>
      </c>
      <c r="AA13" s="61" t="s">
        <v>110</v>
      </c>
      <c r="AB13" s="61" t="s">
        <v>110</v>
      </c>
      <c r="AC13" s="61">
        <v>20</v>
      </c>
      <c r="AD13" s="61" t="s">
        <v>110</v>
      </c>
      <c r="AE13" s="61" t="s">
        <v>110</v>
      </c>
      <c r="AF13" s="61" t="s">
        <v>110</v>
      </c>
      <c r="AG13" s="61" t="s">
        <v>110</v>
      </c>
      <c r="AH13" s="81" t="s">
        <v>110</v>
      </c>
      <c r="AI13" s="81" t="s">
        <v>110</v>
      </c>
      <c r="AJ13" s="81" t="s">
        <v>110</v>
      </c>
      <c r="AK13" s="81" t="s">
        <v>110</v>
      </c>
      <c r="AL13" s="81" t="s">
        <v>110</v>
      </c>
      <c r="AM13" s="81">
        <v>1</v>
      </c>
      <c r="AN13" s="81" t="s">
        <v>110</v>
      </c>
      <c r="AO13" s="60" t="s">
        <v>110</v>
      </c>
    </row>
    <row r="14" spans="1:41" s="12" customFormat="1" ht="18.75">
      <c r="A14" s="30" t="s">
        <v>95</v>
      </c>
      <c r="B14" s="60">
        <v>9650</v>
      </c>
      <c r="C14" s="60">
        <v>731</v>
      </c>
      <c r="D14" s="60">
        <v>187</v>
      </c>
      <c r="E14" s="60">
        <v>75</v>
      </c>
      <c r="F14" s="60">
        <v>8657</v>
      </c>
      <c r="G14" s="81">
        <v>464</v>
      </c>
      <c r="H14" s="81">
        <v>365</v>
      </c>
      <c r="I14" s="81">
        <v>471</v>
      </c>
      <c r="J14" s="81">
        <v>483</v>
      </c>
      <c r="K14" s="81">
        <f t="shared" si="0"/>
        <v>954</v>
      </c>
      <c r="L14" s="81">
        <v>277</v>
      </c>
      <c r="M14" s="81">
        <v>260</v>
      </c>
      <c r="N14" s="81">
        <f t="shared" si="1"/>
        <v>537</v>
      </c>
      <c r="O14" s="61">
        <v>731</v>
      </c>
      <c r="P14" s="61">
        <v>227</v>
      </c>
      <c r="Q14" s="61">
        <v>65</v>
      </c>
      <c r="R14" s="61">
        <v>144</v>
      </c>
      <c r="S14" s="61" t="s">
        <v>110</v>
      </c>
      <c r="T14" s="61">
        <v>45</v>
      </c>
      <c r="U14" s="61">
        <v>35</v>
      </c>
      <c r="V14" s="61">
        <v>174</v>
      </c>
      <c r="W14" s="61">
        <v>42</v>
      </c>
      <c r="X14" s="61">
        <v>227</v>
      </c>
      <c r="Y14" s="61">
        <v>40</v>
      </c>
      <c r="Z14" s="61">
        <v>35</v>
      </c>
      <c r="AA14" s="61">
        <v>30</v>
      </c>
      <c r="AB14" s="61" t="s">
        <v>110</v>
      </c>
      <c r="AC14" s="61" t="s">
        <v>110</v>
      </c>
      <c r="AD14" s="61" t="s">
        <v>110</v>
      </c>
      <c r="AE14" s="61" t="s">
        <v>110</v>
      </c>
      <c r="AF14" s="61" t="s">
        <v>110</v>
      </c>
      <c r="AG14" s="61" t="s">
        <v>110</v>
      </c>
      <c r="AH14" s="81" t="s">
        <v>110</v>
      </c>
      <c r="AI14" s="81">
        <v>2</v>
      </c>
      <c r="AJ14" s="81" t="s">
        <v>110</v>
      </c>
      <c r="AK14" s="81" t="s">
        <v>110</v>
      </c>
      <c r="AL14" s="81" t="s">
        <v>110</v>
      </c>
      <c r="AM14" s="81">
        <v>3</v>
      </c>
      <c r="AN14" s="81">
        <v>2</v>
      </c>
      <c r="AO14" s="60">
        <v>4</v>
      </c>
    </row>
    <row r="15" spans="1:41" s="12" customFormat="1" ht="18.75">
      <c r="A15" s="30" t="s">
        <v>96</v>
      </c>
      <c r="B15" s="60">
        <v>11356</v>
      </c>
      <c r="C15" s="60">
        <v>822</v>
      </c>
      <c r="D15" s="60">
        <v>240</v>
      </c>
      <c r="E15" s="60">
        <v>90</v>
      </c>
      <c r="F15" s="60">
        <v>10204</v>
      </c>
      <c r="G15" s="81">
        <v>255</v>
      </c>
      <c r="H15" s="81">
        <v>233</v>
      </c>
      <c r="I15" s="81">
        <v>339</v>
      </c>
      <c r="J15" s="81">
        <v>339</v>
      </c>
      <c r="K15" s="81">
        <f t="shared" si="0"/>
        <v>678</v>
      </c>
      <c r="L15" s="81">
        <v>195</v>
      </c>
      <c r="M15" s="81">
        <v>167</v>
      </c>
      <c r="N15" s="81">
        <f t="shared" si="1"/>
        <v>362</v>
      </c>
      <c r="O15" s="61">
        <v>822</v>
      </c>
      <c r="P15" s="61">
        <v>230</v>
      </c>
      <c r="Q15" s="61">
        <v>204</v>
      </c>
      <c r="R15" s="61">
        <v>72</v>
      </c>
      <c r="S15" s="61" t="s">
        <v>110</v>
      </c>
      <c r="T15" s="61">
        <v>112</v>
      </c>
      <c r="U15" s="61">
        <v>51</v>
      </c>
      <c r="V15" s="61">
        <v>153</v>
      </c>
      <c r="W15" s="61" t="s">
        <v>110</v>
      </c>
      <c r="X15" s="61">
        <v>230</v>
      </c>
      <c r="Y15" s="61">
        <v>40</v>
      </c>
      <c r="Z15" s="61">
        <v>104</v>
      </c>
      <c r="AA15" s="61">
        <v>100</v>
      </c>
      <c r="AB15" s="61" t="s">
        <v>110</v>
      </c>
      <c r="AC15" s="61" t="s">
        <v>110</v>
      </c>
      <c r="AD15" s="61" t="s">
        <v>110</v>
      </c>
      <c r="AE15" s="61" t="s">
        <v>110</v>
      </c>
      <c r="AF15" s="61" t="s">
        <v>110</v>
      </c>
      <c r="AG15" s="61">
        <v>72</v>
      </c>
      <c r="AH15" s="81" t="s">
        <v>110</v>
      </c>
      <c r="AI15" s="81">
        <v>1</v>
      </c>
      <c r="AJ15" s="81" t="s">
        <v>110</v>
      </c>
      <c r="AK15" s="81" t="s">
        <v>110</v>
      </c>
      <c r="AL15" s="81" t="s">
        <v>110</v>
      </c>
      <c r="AM15" s="81">
        <v>3</v>
      </c>
      <c r="AN15" s="81">
        <v>3</v>
      </c>
      <c r="AO15" s="60">
        <v>7</v>
      </c>
    </row>
    <row r="16" spans="1:41" s="12" customFormat="1" ht="19.5" thickBot="1">
      <c r="A16" s="17" t="s">
        <v>5</v>
      </c>
      <c r="B16" s="101">
        <f>SUM(B4:B15)</f>
        <v>136562</v>
      </c>
      <c r="C16" s="42">
        <f>SUM(C4:C15)</f>
        <v>9633</v>
      </c>
      <c r="D16" s="101">
        <f>SUM(D4:D15)</f>
        <v>3023</v>
      </c>
      <c r="E16" s="101">
        <f>SUM(E5:E15)</f>
        <v>1052</v>
      </c>
      <c r="F16" s="101">
        <f>SUM(F4:F15)</f>
        <v>122854</v>
      </c>
      <c r="G16" s="99">
        <f>SUM(G4:G15)</f>
        <v>2956</v>
      </c>
      <c r="H16" s="99">
        <f>SUM(H4:H15)</f>
        <v>2445</v>
      </c>
      <c r="I16" s="99">
        <f>SUM(I4:I15)</f>
        <v>3840</v>
      </c>
      <c r="J16" s="99">
        <f>SUM(J4:J15)</f>
        <v>3725</v>
      </c>
      <c r="K16" s="108">
        <f t="shared" si="0"/>
        <v>7565</v>
      </c>
      <c r="L16" s="99">
        <f>SUM(L4:L15)</f>
        <v>2210</v>
      </c>
      <c r="M16" s="99">
        <f>SUM(M4:M15)</f>
        <v>2031</v>
      </c>
      <c r="N16" s="108">
        <f t="shared" si="1"/>
        <v>4241</v>
      </c>
      <c r="O16" s="34">
        <f>SUM(O4:O15)</f>
        <v>9633</v>
      </c>
      <c r="P16" s="34">
        <f>SUM(P4:P15)</f>
        <v>2309</v>
      </c>
      <c r="Q16" s="34">
        <f>SUM(Q5:Q15)</f>
        <v>1415</v>
      </c>
      <c r="R16" s="34">
        <f>SUM(R4:R15)</f>
        <v>2281</v>
      </c>
      <c r="S16" s="109" t="s">
        <v>110</v>
      </c>
      <c r="T16" s="34">
        <f>SUM(T4:T15)</f>
        <v>1590</v>
      </c>
      <c r="U16" s="34">
        <f>SUM(U4:U15)</f>
        <v>488</v>
      </c>
      <c r="V16" s="34">
        <f>SUM(V7:V15)</f>
        <v>1288</v>
      </c>
      <c r="W16" s="34">
        <f>SUM(W8:W15)</f>
        <v>102</v>
      </c>
      <c r="X16" s="34">
        <f>SUM(X4:X15)</f>
        <v>2309</v>
      </c>
      <c r="Y16" s="34">
        <f>SUM(Y5:Y15)</f>
        <v>665</v>
      </c>
      <c r="Z16" s="34">
        <f>SUM(Z6:Z15)</f>
        <v>514</v>
      </c>
      <c r="AA16" s="34">
        <f>SUM(AA5:AA15)</f>
        <v>901</v>
      </c>
      <c r="AB16" s="34">
        <f>SUM(AB6:AB15)</f>
        <v>80</v>
      </c>
      <c r="AC16" s="34">
        <f>SUM(AC4:AC15)</f>
        <v>1733</v>
      </c>
      <c r="AD16" s="109" t="s">
        <v>110</v>
      </c>
      <c r="AE16" s="109" t="s">
        <v>110</v>
      </c>
      <c r="AF16" s="109" t="s">
        <v>110</v>
      </c>
      <c r="AG16" s="34">
        <f>SUM(AG4:AG15)</f>
        <v>466</v>
      </c>
      <c r="AH16" s="99">
        <f>SUM(AH4:AH15)</f>
        <v>3</v>
      </c>
      <c r="AI16" s="99">
        <f>SUM(AI4:AI15)</f>
        <v>6</v>
      </c>
      <c r="AJ16" s="108" t="s">
        <v>110</v>
      </c>
      <c r="AK16" s="108" t="s">
        <v>110</v>
      </c>
      <c r="AL16" s="108" t="s">
        <v>110</v>
      </c>
      <c r="AM16" s="99">
        <f>SUM(AM4:AM15)</f>
        <v>32</v>
      </c>
      <c r="AN16" s="99">
        <f>SUM(AN6:AN15)</f>
        <v>14</v>
      </c>
      <c r="AO16" s="101">
        <f>SUM(AO6:AO15)</f>
        <v>28</v>
      </c>
    </row>
    <row r="17" ht="19.5" thickTop="1"/>
    <row r="18" spans="2:26" ht="18.75">
      <c r="B18" s="23" t="s">
        <v>42</v>
      </c>
      <c r="C18" s="21" t="s">
        <v>43</v>
      </c>
      <c r="G18" s="23" t="s">
        <v>42</v>
      </c>
      <c r="H18" s="7" t="s">
        <v>46</v>
      </c>
      <c r="O18" s="23" t="s">
        <v>42</v>
      </c>
      <c r="Q18" s="7" t="s">
        <v>54</v>
      </c>
      <c r="X18" s="23" t="s">
        <v>42</v>
      </c>
      <c r="Z18" s="7" t="s">
        <v>58</v>
      </c>
    </row>
    <row r="19" spans="3:17" ht="18.75">
      <c r="C19" s="21" t="s">
        <v>45</v>
      </c>
      <c r="G19" s="20"/>
      <c r="H19" s="7" t="s">
        <v>49</v>
      </c>
      <c r="Q19" s="7" t="s">
        <v>56</v>
      </c>
    </row>
    <row r="20" spans="8:17" ht="18.75">
      <c r="H20" s="7" t="s">
        <v>50</v>
      </c>
      <c r="Q20" s="7" t="s">
        <v>57</v>
      </c>
    </row>
  </sheetData>
  <sheetProtection/>
  <mergeCells count="9">
    <mergeCell ref="X2:Y2"/>
    <mergeCell ref="Z2:AG2"/>
    <mergeCell ref="AN2:AO2"/>
    <mergeCell ref="G2:H2"/>
    <mergeCell ref="I2:K2"/>
    <mergeCell ref="L2:N2"/>
    <mergeCell ref="T2:T3"/>
    <mergeCell ref="U2:U3"/>
    <mergeCell ref="V2:V3"/>
  </mergeCells>
  <printOptions/>
  <pageMargins left="0.35433070866141736" right="0.15748031496062992" top="0.7874015748031497" bottom="0.7874015748031497" header="0.5118110236220472" footer="0.5118110236220472"/>
  <pageSetup horizontalDpi="300" verticalDpi="300" orientation="landscape" pageOrder="overThenDown" r:id="rId1"/>
  <ignoredErrors>
    <ignoredError sqref="E16 AA16" formula="1"/>
    <ignoredError sqref="V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O16"/>
  <sheetViews>
    <sheetView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" sqref="C11"/>
    </sheetView>
  </sheetViews>
  <sheetFormatPr defaultColWidth="9.140625" defaultRowHeight="12.75"/>
  <cols>
    <col min="1" max="1" width="18.57421875" style="7" customWidth="1"/>
    <col min="2" max="2" width="22.28125" style="20" customWidth="1"/>
    <col min="3" max="3" width="22.00390625" style="21" customWidth="1"/>
    <col min="4" max="4" width="20.57421875" style="20" customWidth="1"/>
    <col min="5" max="5" width="21.00390625" style="20" customWidth="1"/>
    <col min="6" max="6" width="22.00390625" style="20" customWidth="1"/>
    <col min="7" max="7" width="14.28125" style="21" customWidth="1"/>
    <col min="8" max="11" width="14.28125" style="7" customWidth="1"/>
    <col min="12" max="12" width="13.00390625" style="7" customWidth="1"/>
    <col min="13" max="13" width="13.421875" style="7" customWidth="1"/>
    <col min="14" max="14" width="11.421875" style="7" customWidth="1"/>
    <col min="15" max="15" width="12.7109375" style="22" customWidth="1"/>
    <col min="16" max="20" width="12.7109375" style="7" customWidth="1"/>
    <col min="21" max="21" width="10.7109375" style="7" customWidth="1"/>
    <col min="22" max="23" width="12.7109375" style="7" customWidth="1"/>
    <col min="24" max="26" width="12.8515625" style="7" customWidth="1"/>
    <col min="27" max="27" width="14.7109375" style="7" customWidth="1"/>
    <col min="28" max="32" width="10.140625" style="7" customWidth="1"/>
    <col min="33" max="33" width="12.8515625" style="7" customWidth="1"/>
    <col min="34" max="36" width="12.140625" style="7" customWidth="1"/>
    <col min="37" max="37" width="13.28125" style="7" customWidth="1"/>
    <col min="38" max="38" width="11.140625" style="7" customWidth="1"/>
    <col min="39" max="39" width="15.8515625" style="7" customWidth="1"/>
    <col min="40" max="40" width="18.28125" style="7" customWidth="1"/>
    <col min="41" max="41" width="17.8515625" style="7" customWidth="1"/>
    <col min="42" max="16384" width="9.140625" style="7" customWidth="1"/>
  </cols>
  <sheetData>
    <row r="1" spans="1:41" s="5" customFormat="1" ht="21" thickBot="1">
      <c r="A1" s="1"/>
      <c r="B1" s="2" t="s">
        <v>151</v>
      </c>
      <c r="C1" s="2"/>
      <c r="D1" s="3"/>
      <c r="E1" s="3"/>
      <c r="F1" s="3"/>
      <c r="G1" s="2" t="s">
        <v>137</v>
      </c>
      <c r="H1" s="2"/>
      <c r="I1" s="2"/>
      <c r="J1" s="2"/>
      <c r="K1" s="2"/>
      <c r="L1" s="2"/>
      <c r="M1" s="2"/>
      <c r="N1" s="2"/>
      <c r="O1" s="4" t="s">
        <v>138</v>
      </c>
      <c r="P1" s="2"/>
      <c r="Q1" s="2"/>
      <c r="R1" s="2"/>
      <c r="S1" s="2"/>
      <c r="T1" s="2"/>
      <c r="U1" s="2"/>
      <c r="V1" s="2"/>
      <c r="W1" s="2"/>
      <c r="X1" s="2" t="s">
        <v>139</v>
      </c>
      <c r="Y1" s="2"/>
      <c r="Z1" s="2"/>
      <c r="AA1" s="2"/>
      <c r="AB1" s="2"/>
      <c r="AC1" s="2"/>
      <c r="AD1" s="2"/>
      <c r="AE1" s="2"/>
      <c r="AF1" s="2"/>
      <c r="AG1" s="1"/>
      <c r="AH1" s="2" t="s">
        <v>140</v>
      </c>
      <c r="AI1" s="2"/>
      <c r="AJ1" s="2"/>
      <c r="AK1" s="2"/>
      <c r="AL1" s="2"/>
      <c r="AM1" s="2"/>
      <c r="AN1" s="2"/>
      <c r="AO1" s="2"/>
    </row>
    <row r="2" spans="1:41" ht="27" customHeight="1" thickTop="1">
      <c r="A2" s="6" t="s">
        <v>38</v>
      </c>
      <c r="B2" s="35" t="s">
        <v>1</v>
      </c>
      <c r="C2" s="36" t="s">
        <v>1</v>
      </c>
      <c r="D2" s="35" t="s">
        <v>1</v>
      </c>
      <c r="E2" s="35" t="s">
        <v>1</v>
      </c>
      <c r="F2" s="35" t="s">
        <v>1</v>
      </c>
      <c r="G2" s="112" t="s">
        <v>6</v>
      </c>
      <c r="H2" s="113"/>
      <c r="I2" s="114" t="s">
        <v>47</v>
      </c>
      <c r="J2" s="115"/>
      <c r="K2" s="116"/>
      <c r="L2" s="114" t="s">
        <v>48</v>
      </c>
      <c r="M2" s="115"/>
      <c r="N2" s="116"/>
      <c r="O2" s="38" t="s">
        <v>1</v>
      </c>
      <c r="P2" s="36" t="s">
        <v>10</v>
      </c>
      <c r="Q2" s="36" t="s">
        <v>11</v>
      </c>
      <c r="R2" s="36" t="s">
        <v>12</v>
      </c>
      <c r="S2" s="36" t="s">
        <v>13</v>
      </c>
      <c r="T2" s="120" t="s">
        <v>55</v>
      </c>
      <c r="U2" s="120" t="s">
        <v>14</v>
      </c>
      <c r="V2" s="120" t="s">
        <v>16</v>
      </c>
      <c r="W2" s="36" t="s">
        <v>17</v>
      </c>
      <c r="X2" s="114" t="s">
        <v>18</v>
      </c>
      <c r="Y2" s="116"/>
      <c r="Z2" s="117" t="s">
        <v>53</v>
      </c>
      <c r="AA2" s="118"/>
      <c r="AB2" s="118"/>
      <c r="AC2" s="118"/>
      <c r="AD2" s="118"/>
      <c r="AE2" s="118"/>
      <c r="AF2" s="118"/>
      <c r="AG2" s="119"/>
      <c r="AH2" s="28" t="s">
        <v>22</v>
      </c>
      <c r="AI2" s="28" t="s">
        <v>24</v>
      </c>
      <c r="AJ2" s="48" t="s">
        <v>26</v>
      </c>
      <c r="AK2" s="48" t="s">
        <v>27</v>
      </c>
      <c r="AL2" s="48" t="s">
        <v>28</v>
      </c>
      <c r="AM2" s="48" t="s">
        <v>29</v>
      </c>
      <c r="AN2" s="110" t="s">
        <v>31</v>
      </c>
      <c r="AO2" s="111"/>
    </row>
    <row r="3" spans="1:41" s="10" customFormat="1" ht="24.75" customHeight="1">
      <c r="A3" s="24"/>
      <c r="B3" s="25" t="s">
        <v>0</v>
      </c>
      <c r="C3" s="24" t="s">
        <v>44</v>
      </c>
      <c r="D3" s="25" t="s">
        <v>3</v>
      </c>
      <c r="E3" s="25" t="s">
        <v>32</v>
      </c>
      <c r="F3" s="25" t="s">
        <v>4</v>
      </c>
      <c r="G3" s="26" t="s">
        <v>0</v>
      </c>
      <c r="H3" s="26" t="s">
        <v>7</v>
      </c>
      <c r="I3" s="26" t="s">
        <v>8</v>
      </c>
      <c r="J3" s="26" t="s">
        <v>9</v>
      </c>
      <c r="K3" s="26" t="s">
        <v>0</v>
      </c>
      <c r="L3" s="26" t="s">
        <v>8</v>
      </c>
      <c r="M3" s="26" t="s">
        <v>9</v>
      </c>
      <c r="N3" s="26" t="s">
        <v>0</v>
      </c>
      <c r="O3" s="40" t="s">
        <v>2</v>
      </c>
      <c r="P3" s="24"/>
      <c r="Q3" s="24"/>
      <c r="R3" s="24"/>
      <c r="S3" s="24" t="s">
        <v>15</v>
      </c>
      <c r="T3" s="121"/>
      <c r="U3" s="121"/>
      <c r="V3" s="121"/>
      <c r="W3" s="24" t="s">
        <v>4</v>
      </c>
      <c r="X3" s="26" t="s">
        <v>19</v>
      </c>
      <c r="Y3" s="26" t="s">
        <v>20</v>
      </c>
      <c r="Z3" s="79" t="s">
        <v>21</v>
      </c>
      <c r="AA3" s="79" t="s">
        <v>33</v>
      </c>
      <c r="AB3" s="27" t="s">
        <v>40</v>
      </c>
      <c r="AC3" s="27" t="s">
        <v>51</v>
      </c>
      <c r="AD3" s="27" t="s">
        <v>41</v>
      </c>
      <c r="AE3" s="27" t="s">
        <v>52</v>
      </c>
      <c r="AF3" s="27" t="s">
        <v>39</v>
      </c>
      <c r="AG3" s="26" t="s">
        <v>4</v>
      </c>
      <c r="AH3" s="24" t="s">
        <v>23</v>
      </c>
      <c r="AI3" s="24" t="s">
        <v>25</v>
      </c>
      <c r="AJ3" s="24" t="s">
        <v>25</v>
      </c>
      <c r="AK3" s="24" t="s">
        <v>34</v>
      </c>
      <c r="AL3" s="24" t="s">
        <v>23</v>
      </c>
      <c r="AM3" s="24" t="s">
        <v>30</v>
      </c>
      <c r="AN3" s="26" t="s">
        <v>35</v>
      </c>
      <c r="AO3" s="26" t="s">
        <v>36</v>
      </c>
    </row>
    <row r="4" spans="1:41" s="12" customFormat="1" ht="20.25">
      <c r="A4" s="11" t="s">
        <v>79</v>
      </c>
      <c r="B4" s="91">
        <v>26211</v>
      </c>
      <c r="C4" s="44">
        <v>958</v>
      </c>
      <c r="D4" s="44">
        <v>185</v>
      </c>
      <c r="E4" s="44">
        <v>117</v>
      </c>
      <c r="F4" s="91">
        <v>24951</v>
      </c>
      <c r="G4" s="92">
        <v>196</v>
      </c>
      <c r="H4" s="92">
        <v>158</v>
      </c>
      <c r="I4" s="92">
        <v>311</v>
      </c>
      <c r="J4" s="92">
        <v>293</v>
      </c>
      <c r="K4" s="92">
        <f>SUM(I4:J4)</f>
        <v>604</v>
      </c>
      <c r="L4" s="92">
        <v>202</v>
      </c>
      <c r="M4" s="92">
        <v>193</v>
      </c>
      <c r="N4" s="92">
        <f>SUM(L4:M4)</f>
        <v>395</v>
      </c>
      <c r="O4" s="44">
        <v>958</v>
      </c>
      <c r="P4" s="44">
        <v>228</v>
      </c>
      <c r="Q4" s="102">
        <v>350</v>
      </c>
      <c r="R4" s="44">
        <v>86</v>
      </c>
      <c r="S4" s="44" t="s">
        <v>110</v>
      </c>
      <c r="T4" s="44">
        <v>172</v>
      </c>
      <c r="U4" s="44" t="s">
        <v>110</v>
      </c>
      <c r="V4" s="44">
        <v>122</v>
      </c>
      <c r="W4" s="44" t="s">
        <v>110</v>
      </c>
      <c r="X4" s="44">
        <v>228</v>
      </c>
      <c r="Y4" s="44" t="s">
        <v>110</v>
      </c>
      <c r="Z4" s="102" t="s">
        <v>110</v>
      </c>
      <c r="AA4" s="107">
        <v>350</v>
      </c>
      <c r="AB4" s="93" t="s">
        <v>110</v>
      </c>
      <c r="AC4" s="93" t="s">
        <v>110</v>
      </c>
      <c r="AD4" s="93" t="s">
        <v>110</v>
      </c>
      <c r="AE4" s="93" t="s">
        <v>110</v>
      </c>
      <c r="AF4" s="93" t="s">
        <v>110</v>
      </c>
      <c r="AG4" s="93" t="s">
        <v>110</v>
      </c>
      <c r="AH4" s="92" t="s">
        <v>110</v>
      </c>
      <c r="AI4" s="92" t="s">
        <v>110</v>
      </c>
      <c r="AJ4" s="92" t="s">
        <v>110</v>
      </c>
      <c r="AK4" s="92" t="s">
        <v>110</v>
      </c>
      <c r="AL4" s="92" t="s">
        <v>110</v>
      </c>
      <c r="AM4" s="92" t="s">
        <v>110</v>
      </c>
      <c r="AN4" s="92" t="s">
        <v>110</v>
      </c>
      <c r="AO4" s="92" t="s">
        <v>110</v>
      </c>
    </row>
    <row r="5" spans="1:41" s="12" customFormat="1" ht="20.25">
      <c r="A5" s="13" t="s">
        <v>80</v>
      </c>
      <c r="B5" s="45">
        <v>25590</v>
      </c>
      <c r="C5" s="45">
        <v>1653</v>
      </c>
      <c r="D5" s="45">
        <v>224</v>
      </c>
      <c r="E5" s="45">
        <v>76</v>
      </c>
      <c r="F5" s="94">
        <v>23637</v>
      </c>
      <c r="G5" s="95">
        <v>229</v>
      </c>
      <c r="H5" s="95">
        <v>192</v>
      </c>
      <c r="I5" s="95">
        <v>347</v>
      </c>
      <c r="J5" s="95">
        <v>330</v>
      </c>
      <c r="K5" s="92">
        <f aca="true" t="shared" si="0" ref="K5:K11">SUM(I5:J5)</f>
        <v>677</v>
      </c>
      <c r="L5" s="95">
        <v>218</v>
      </c>
      <c r="M5" s="95">
        <v>187</v>
      </c>
      <c r="N5" s="92">
        <f aca="true" t="shared" si="1" ref="N5:N12">SUM(L5:M5)</f>
        <v>405</v>
      </c>
      <c r="O5" s="45">
        <v>1653</v>
      </c>
      <c r="P5" s="45">
        <v>451</v>
      </c>
      <c r="Q5" s="103">
        <v>775</v>
      </c>
      <c r="R5" s="45">
        <v>55</v>
      </c>
      <c r="S5" s="44" t="s">
        <v>110</v>
      </c>
      <c r="T5" s="45">
        <v>214</v>
      </c>
      <c r="U5" s="45">
        <v>25</v>
      </c>
      <c r="V5" s="45">
        <v>133</v>
      </c>
      <c r="W5" s="44" t="s">
        <v>110</v>
      </c>
      <c r="X5" s="45">
        <v>451</v>
      </c>
      <c r="Y5" s="44" t="s">
        <v>110</v>
      </c>
      <c r="Z5" s="102">
        <v>40</v>
      </c>
      <c r="AA5" s="103">
        <v>735</v>
      </c>
      <c r="AB5" s="93" t="s">
        <v>110</v>
      </c>
      <c r="AC5" s="93" t="s">
        <v>110</v>
      </c>
      <c r="AD5" s="93" t="s">
        <v>110</v>
      </c>
      <c r="AE5" s="93" t="s">
        <v>110</v>
      </c>
      <c r="AF5" s="93" t="s">
        <v>110</v>
      </c>
      <c r="AG5" s="93" t="s">
        <v>110</v>
      </c>
      <c r="AH5" s="92" t="s">
        <v>110</v>
      </c>
      <c r="AI5" s="92" t="s">
        <v>110</v>
      </c>
      <c r="AJ5" s="92" t="s">
        <v>110</v>
      </c>
      <c r="AK5" s="92" t="s">
        <v>110</v>
      </c>
      <c r="AL5" s="92" t="s">
        <v>110</v>
      </c>
      <c r="AM5" s="95">
        <v>1</v>
      </c>
      <c r="AN5" s="92" t="s">
        <v>110</v>
      </c>
      <c r="AO5" s="92" t="s">
        <v>110</v>
      </c>
    </row>
    <row r="6" spans="1:41" s="12" customFormat="1" ht="20.25">
      <c r="A6" s="14" t="s">
        <v>81</v>
      </c>
      <c r="B6" s="94">
        <v>23760</v>
      </c>
      <c r="C6" s="45">
        <v>1560</v>
      </c>
      <c r="D6" s="45">
        <v>212</v>
      </c>
      <c r="E6" s="45">
        <v>80</v>
      </c>
      <c r="F6" s="94">
        <v>21908</v>
      </c>
      <c r="G6" s="95">
        <v>155</v>
      </c>
      <c r="H6" s="95">
        <v>119</v>
      </c>
      <c r="I6" s="95">
        <v>204</v>
      </c>
      <c r="J6" s="95">
        <v>223</v>
      </c>
      <c r="K6" s="92">
        <f t="shared" si="0"/>
        <v>427</v>
      </c>
      <c r="L6" s="95">
        <v>239</v>
      </c>
      <c r="M6" s="95">
        <v>214</v>
      </c>
      <c r="N6" s="92">
        <f t="shared" si="1"/>
        <v>453</v>
      </c>
      <c r="O6" s="45">
        <v>1560</v>
      </c>
      <c r="P6" s="45">
        <v>168</v>
      </c>
      <c r="Q6" s="103">
        <v>790</v>
      </c>
      <c r="R6" s="45">
        <v>64</v>
      </c>
      <c r="S6" s="44" t="s">
        <v>110</v>
      </c>
      <c r="T6" s="45">
        <v>292</v>
      </c>
      <c r="U6" s="45">
        <v>44</v>
      </c>
      <c r="V6" s="45">
        <v>202</v>
      </c>
      <c r="W6" s="44" t="s">
        <v>110</v>
      </c>
      <c r="X6" s="45">
        <v>168</v>
      </c>
      <c r="Y6" s="45">
        <v>40</v>
      </c>
      <c r="Z6" s="103">
        <v>60</v>
      </c>
      <c r="AA6" s="104">
        <v>730</v>
      </c>
      <c r="AB6" s="93" t="s">
        <v>110</v>
      </c>
      <c r="AC6" s="93" t="s">
        <v>110</v>
      </c>
      <c r="AD6" s="93" t="s">
        <v>110</v>
      </c>
      <c r="AE6" s="93" t="s">
        <v>110</v>
      </c>
      <c r="AF6" s="93" t="s">
        <v>110</v>
      </c>
      <c r="AG6" s="93" t="s">
        <v>110</v>
      </c>
      <c r="AH6" s="92" t="s">
        <v>110</v>
      </c>
      <c r="AI6" s="92" t="s">
        <v>110</v>
      </c>
      <c r="AJ6" s="92" t="s">
        <v>110</v>
      </c>
      <c r="AK6" s="92" t="s">
        <v>110</v>
      </c>
      <c r="AL6" s="92" t="s">
        <v>110</v>
      </c>
      <c r="AM6" s="95">
        <v>1</v>
      </c>
      <c r="AN6" s="92" t="s">
        <v>110</v>
      </c>
      <c r="AO6" s="91" t="s">
        <v>110</v>
      </c>
    </row>
    <row r="7" spans="1:41" s="15" customFormat="1" ht="20.25">
      <c r="A7" s="13" t="s">
        <v>82</v>
      </c>
      <c r="B7" s="45">
        <v>36608</v>
      </c>
      <c r="C7" s="45">
        <v>2215</v>
      </c>
      <c r="D7" s="45">
        <v>265</v>
      </c>
      <c r="E7" s="45">
        <v>105</v>
      </c>
      <c r="F7" s="94">
        <v>34023</v>
      </c>
      <c r="G7" s="96">
        <v>281</v>
      </c>
      <c r="H7" s="96">
        <v>220</v>
      </c>
      <c r="I7" s="96">
        <v>449</v>
      </c>
      <c r="J7" s="96">
        <v>424</v>
      </c>
      <c r="K7" s="92">
        <f t="shared" si="0"/>
        <v>873</v>
      </c>
      <c r="L7" s="96">
        <v>278</v>
      </c>
      <c r="M7" s="96">
        <v>233</v>
      </c>
      <c r="N7" s="92">
        <f t="shared" si="1"/>
        <v>511</v>
      </c>
      <c r="O7" s="46">
        <v>2215</v>
      </c>
      <c r="P7" s="46">
        <v>413</v>
      </c>
      <c r="Q7" s="104">
        <v>1100</v>
      </c>
      <c r="R7" s="46">
        <v>107</v>
      </c>
      <c r="S7" s="44" t="s">
        <v>110</v>
      </c>
      <c r="T7" s="46">
        <v>268</v>
      </c>
      <c r="U7" s="46">
        <v>73</v>
      </c>
      <c r="V7" s="46">
        <v>245</v>
      </c>
      <c r="W7" s="44" t="s">
        <v>110</v>
      </c>
      <c r="X7" s="46">
        <v>413</v>
      </c>
      <c r="Y7" s="46">
        <v>175</v>
      </c>
      <c r="Z7" s="103">
        <v>670</v>
      </c>
      <c r="AA7" s="103">
        <v>430</v>
      </c>
      <c r="AB7" s="93" t="s">
        <v>110</v>
      </c>
      <c r="AC7" s="93" t="s">
        <v>110</v>
      </c>
      <c r="AD7" s="93" t="s">
        <v>110</v>
      </c>
      <c r="AE7" s="93" t="s">
        <v>110</v>
      </c>
      <c r="AF7" s="93" t="s">
        <v>110</v>
      </c>
      <c r="AG7" s="93" t="s">
        <v>110</v>
      </c>
      <c r="AH7" s="92" t="s">
        <v>110</v>
      </c>
      <c r="AI7" s="95">
        <v>1</v>
      </c>
      <c r="AJ7" s="92" t="s">
        <v>110</v>
      </c>
      <c r="AK7" s="92" t="s">
        <v>110</v>
      </c>
      <c r="AL7" s="92" t="s">
        <v>110</v>
      </c>
      <c r="AM7" s="96">
        <v>2</v>
      </c>
      <c r="AN7" s="96">
        <v>2</v>
      </c>
      <c r="AO7" s="94">
        <v>4</v>
      </c>
    </row>
    <row r="8" spans="1:41" s="12" customFormat="1" ht="20.25">
      <c r="A8" s="13" t="s">
        <v>83</v>
      </c>
      <c r="B8" s="45">
        <v>37055</v>
      </c>
      <c r="C8" s="45">
        <v>1434</v>
      </c>
      <c r="D8" s="45">
        <v>235</v>
      </c>
      <c r="E8" s="45">
        <v>120</v>
      </c>
      <c r="F8" s="94">
        <v>35266</v>
      </c>
      <c r="G8" s="95">
        <v>182</v>
      </c>
      <c r="H8" s="95">
        <v>154</v>
      </c>
      <c r="I8" s="95">
        <v>268</v>
      </c>
      <c r="J8" s="95">
        <v>266</v>
      </c>
      <c r="K8" s="92">
        <f t="shared" si="0"/>
        <v>534</v>
      </c>
      <c r="L8" s="95">
        <v>137</v>
      </c>
      <c r="M8" s="95">
        <v>147</v>
      </c>
      <c r="N8" s="92">
        <f t="shared" si="1"/>
        <v>284</v>
      </c>
      <c r="O8" s="45">
        <v>1434</v>
      </c>
      <c r="P8" s="45">
        <v>323</v>
      </c>
      <c r="Q8" s="103">
        <v>650</v>
      </c>
      <c r="R8" s="45">
        <v>115</v>
      </c>
      <c r="S8" s="44" t="s">
        <v>110</v>
      </c>
      <c r="T8" s="46">
        <v>124</v>
      </c>
      <c r="U8" s="45">
        <v>60</v>
      </c>
      <c r="V8" s="45">
        <v>162</v>
      </c>
      <c r="W8" s="44" t="s">
        <v>110</v>
      </c>
      <c r="X8" s="45">
        <v>323</v>
      </c>
      <c r="Y8" s="45">
        <v>80</v>
      </c>
      <c r="Z8" s="103">
        <v>10</v>
      </c>
      <c r="AA8" s="103">
        <v>640</v>
      </c>
      <c r="AB8" s="93" t="s">
        <v>110</v>
      </c>
      <c r="AC8" s="93" t="s">
        <v>110</v>
      </c>
      <c r="AD8" s="93" t="s">
        <v>110</v>
      </c>
      <c r="AE8" s="93" t="s">
        <v>110</v>
      </c>
      <c r="AF8" s="93" t="s">
        <v>110</v>
      </c>
      <c r="AG8" s="93" t="s">
        <v>110</v>
      </c>
      <c r="AH8" s="92" t="s">
        <v>110</v>
      </c>
      <c r="AI8" s="95">
        <v>1</v>
      </c>
      <c r="AJ8" s="92" t="s">
        <v>110</v>
      </c>
      <c r="AK8" s="92" t="s">
        <v>110</v>
      </c>
      <c r="AL8" s="92" t="s">
        <v>110</v>
      </c>
      <c r="AM8" s="95">
        <v>2</v>
      </c>
      <c r="AN8" s="95">
        <v>1</v>
      </c>
      <c r="AO8" s="94">
        <v>3</v>
      </c>
    </row>
    <row r="9" spans="1:41" s="12" customFormat="1" ht="20.25">
      <c r="A9" s="13" t="s">
        <v>84</v>
      </c>
      <c r="B9" s="45">
        <v>31174</v>
      </c>
      <c r="C9" s="45">
        <v>410</v>
      </c>
      <c r="D9" s="45">
        <v>152</v>
      </c>
      <c r="E9" s="45">
        <v>40</v>
      </c>
      <c r="F9" s="94">
        <v>30572</v>
      </c>
      <c r="G9" s="95">
        <v>138</v>
      </c>
      <c r="H9" s="95">
        <v>115</v>
      </c>
      <c r="I9" s="95">
        <v>222</v>
      </c>
      <c r="J9" s="95">
        <v>211</v>
      </c>
      <c r="K9" s="92">
        <f t="shared" si="0"/>
        <v>433</v>
      </c>
      <c r="L9" s="95">
        <v>116</v>
      </c>
      <c r="M9" s="95">
        <v>96</v>
      </c>
      <c r="N9" s="92">
        <f t="shared" si="1"/>
        <v>212</v>
      </c>
      <c r="O9" s="45">
        <v>410</v>
      </c>
      <c r="P9" s="45">
        <v>45</v>
      </c>
      <c r="Q9" s="103">
        <v>80</v>
      </c>
      <c r="R9" s="45">
        <v>90</v>
      </c>
      <c r="S9" s="44" t="s">
        <v>110</v>
      </c>
      <c r="T9" s="46">
        <v>65</v>
      </c>
      <c r="U9" s="44" t="s">
        <v>110</v>
      </c>
      <c r="V9" s="45">
        <v>130</v>
      </c>
      <c r="W9" s="44" t="s">
        <v>110</v>
      </c>
      <c r="X9" s="45">
        <v>45</v>
      </c>
      <c r="Y9" s="45" t="s">
        <v>110</v>
      </c>
      <c r="Z9" s="103" t="s">
        <v>110</v>
      </c>
      <c r="AA9" s="103">
        <v>80</v>
      </c>
      <c r="AB9" s="93" t="s">
        <v>110</v>
      </c>
      <c r="AC9" s="45">
        <v>58</v>
      </c>
      <c r="AD9" s="93" t="s">
        <v>110</v>
      </c>
      <c r="AE9" s="93" t="s">
        <v>110</v>
      </c>
      <c r="AF9" s="93" t="s">
        <v>110</v>
      </c>
      <c r="AG9" s="93" t="s">
        <v>110</v>
      </c>
      <c r="AH9" s="92" t="s">
        <v>110</v>
      </c>
      <c r="AI9" s="92" t="s">
        <v>110</v>
      </c>
      <c r="AJ9" s="92" t="s">
        <v>110</v>
      </c>
      <c r="AK9" s="92" t="s">
        <v>110</v>
      </c>
      <c r="AL9" s="92" t="s">
        <v>110</v>
      </c>
      <c r="AM9" s="95">
        <v>1</v>
      </c>
      <c r="AN9" s="92" t="s">
        <v>110</v>
      </c>
      <c r="AO9" s="91" t="s">
        <v>110</v>
      </c>
    </row>
    <row r="10" spans="1:41" s="12" customFormat="1" ht="20.25">
      <c r="A10" s="13" t="s">
        <v>85</v>
      </c>
      <c r="B10" s="45">
        <v>24506</v>
      </c>
      <c r="C10" s="45">
        <v>814</v>
      </c>
      <c r="D10" s="45">
        <v>180</v>
      </c>
      <c r="E10" s="45">
        <v>90</v>
      </c>
      <c r="F10" s="94">
        <v>23422</v>
      </c>
      <c r="G10" s="95">
        <v>114</v>
      </c>
      <c r="H10" s="95">
        <v>86</v>
      </c>
      <c r="I10" s="95">
        <v>156</v>
      </c>
      <c r="J10" s="95">
        <v>172</v>
      </c>
      <c r="K10" s="92">
        <f t="shared" si="0"/>
        <v>328</v>
      </c>
      <c r="L10" s="95">
        <v>102</v>
      </c>
      <c r="M10" s="95">
        <v>105</v>
      </c>
      <c r="N10" s="92">
        <f t="shared" si="1"/>
        <v>207</v>
      </c>
      <c r="O10" s="45">
        <v>814</v>
      </c>
      <c r="P10" s="45">
        <v>140</v>
      </c>
      <c r="Q10" s="103">
        <v>310</v>
      </c>
      <c r="R10" s="45">
        <v>78</v>
      </c>
      <c r="S10" s="44" t="s">
        <v>110</v>
      </c>
      <c r="T10" s="46">
        <v>110</v>
      </c>
      <c r="U10" s="44" t="s">
        <v>110</v>
      </c>
      <c r="V10" s="45">
        <v>176</v>
      </c>
      <c r="W10" s="44" t="s">
        <v>110</v>
      </c>
      <c r="X10" s="45">
        <v>140</v>
      </c>
      <c r="Y10" s="45">
        <v>72</v>
      </c>
      <c r="Z10" s="103">
        <v>180</v>
      </c>
      <c r="AA10" s="103">
        <v>130</v>
      </c>
      <c r="AB10" s="93" t="s">
        <v>110</v>
      </c>
      <c r="AC10" s="93" t="s">
        <v>110</v>
      </c>
      <c r="AD10" s="93" t="s">
        <v>110</v>
      </c>
      <c r="AE10" s="93" t="s">
        <v>110</v>
      </c>
      <c r="AF10" s="93" t="s">
        <v>110</v>
      </c>
      <c r="AG10" s="93" t="s">
        <v>110</v>
      </c>
      <c r="AH10" s="92" t="s">
        <v>110</v>
      </c>
      <c r="AI10" s="92" t="s">
        <v>110</v>
      </c>
      <c r="AJ10" s="92" t="s">
        <v>110</v>
      </c>
      <c r="AK10" s="92" t="s">
        <v>110</v>
      </c>
      <c r="AL10" s="92" t="s">
        <v>110</v>
      </c>
      <c r="AM10" s="95">
        <v>1</v>
      </c>
      <c r="AN10" s="92" t="s">
        <v>110</v>
      </c>
      <c r="AO10" s="91" t="s">
        <v>110</v>
      </c>
    </row>
    <row r="11" spans="1:41" s="12" customFormat="1" ht="20.25">
      <c r="A11" s="16" t="s">
        <v>86</v>
      </c>
      <c r="B11" s="47">
        <v>36415</v>
      </c>
      <c r="C11" s="47">
        <v>380</v>
      </c>
      <c r="D11" s="47">
        <v>115</v>
      </c>
      <c r="E11" s="47">
        <v>35</v>
      </c>
      <c r="F11" s="97">
        <v>35885</v>
      </c>
      <c r="G11" s="98">
        <v>70</v>
      </c>
      <c r="H11" s="98">
        <v>57</v>
      </c>
      <c r="I11" s="98">
        <v>111</v>
      </c>
      <c r="J11" s="98">
        <v>93</v>
      </c>
      <c r="K11" s="92">
        <f t="shared" si="0"/>
        <v>204</v>
      </c>
      <c r="L11" s="98">
        <v>117</v>
      </c>
      <c r="M11" s="98">
        <v>88</v>
      </c>
      <c r="N11" s="92">
        <f t="shared" si="1"/>
        <v>205</v>
      </c>
      <c r="O11" s="47">
        <v>380</v>
      </c>
      <c r="P11" s="47" t="s">
        <v>110</v>
      </c>
      <c r="Q11" s="105" t="s">
        <v>110</v>
      </c>
      <c r="R11" s="47">
        <v>180</v>
      </c>
      <c r="S11" s="44" t="s">
        <v>110</v>
      </c>
      <c r="T11" s="47">
        <v>105</v>
      </c>
      <c r="U11" s="44" t="s">
        <v>110</v>
      </c>
      <c r="V11" s="47">
        <v>985</v>
      </c>
      <c r="W11" s="44" t="s">
        <v>110</v>
      </c>
      <c r="X11" s="47" t="s">
        <v>110</v>
      </c>
      <c r="Y11" s="47" t="s">
        <v>110</v>
      </c>
      <c r="Z11" s="103" t="s">
        <v>110</v>
      </c>
      <c r="AA11" s="105" t="s">
        <v>110</v>
      </c>
      <c r="AB11" s="93" t="s">
        <v>110</v>
      </c>
      <c r="AC11" s="47">
        <v>19</v>
      </c>
      <c r="AD11" s="93" t="s">
        <v>110</v>
      </c>
      <c r="AE11" s="93" t="s">
        <v>110</v>
      </c>
      <c r="AF11" s="93" t="s">
        <v>110</v>
      </c>
      <c r="AG11" s="93" t="s">
        <v>110</v>
      </c>
      <c r="AH11" s="92" t="s">
        <v>110</v>
      </c>
      <c r="AI11" s="92" t="s">
        <v>110</v>
      </c>
      <c r="AJ11" s="92" t="s">
        <v>110</v>
      </c>
      <c r="AK11" s="92" t="s">
        <v>110</v>
      </c>
      <c r="AL11" s="92" t="s">
        <v>110</v>
      </c>
      <c r="AM11" s="92" t="s">
        <v>110</v>
      </c>
      <c r="AN11" s="92" t="s">
        <v>110</v>
      </c>
      <c r="AO11" s="91" t="s">
        <v>110</v>
      </c>
    </row>
    <row r="12" spans="1:41" s="12" customFormat="1" ht="21" thickBot="1">
      <c r="A12" s="17" t="s">
        <v>5</v>
      </c>
      <c r="B12" s="34">
        <f aca="true" t="shared" si="2" ref="B12:J12">SUM(B4:B11)</f>
        <v>241319</v>
      </c>
      <c r="C12" s="41">
        <f t="shared" si="2"/>
        <v>9424</v>
      </c>
      <c r="D12" s="34">
        <f t="shared" si="2"/>
        <v>1568</v>
      </c>
      <c r="E12" s="34">
        <f t="shared" si="2"/>
        <v>663</v>
      </c>
      <c r="F12" s="34">
        <f t="shared" si="2"/>
        <v>229664</v>
      </c>
      <c r="G12" s="99">
        <f t="shared" si="2"/>
        <v>1365</v>
      </c>
      <c r="H12" s="99">
        <f t="shared" si="2"/>
        <v>1101</v>
      </c>
      <c r="I12" s="99">
        <f t="shared" si="2"/>
        <v>2068</v>
      </c>
      <c r="J12" s="99">
        <f t="shared" si="2"/>
        <v>2012</v>
      </c>
      <c r="K12" s="43">
        <f>SUM(I12:J12)</f>
        <v>4080</v>
      </c>
      <c r="L12" s="99">
        <f>SUM(L4:L11)</f>
        <v>1409</v>
      </c>
      <c r="M12" s="99">
        <f>SUM(M4:M11)</f>
        <v>1263</v>
      </c>
      <c r="N12" s="43">
        <f t="shared" si="1"/>
        <v>2672</v>
      </c>
      <c r="O12" s="34">
        <f>SUM(O4:O11)</f>
        <v>9424</v>
      </c>
      <c r="P12" s="34">
        <f>SUM(P4:P11)</f>
        <v>1768</v>
      </c>
      <c r="Q12" s="106">
        <f>SUM(Q4:Q11)</f>
        <v>4055</v>
      </c>
      <c r="R12" s="34">
        <f>SUM(R4:R11)</f>
        <v>775</v>
      </c>
      <c r="S12" s="41" t="s">
        <v>110</v>
      </c>
      <c r="T12" s="34">
        <f>SUM(T4:T11)</f>
        <v>1350</v>
      </c>
      <c r="U12" s="34">
        <f>SUM(U5:U11)</f>
        <v>202</v>
      </c>
      <c r="V12" s="34">
        <f>SUM(V4:V11)</f>
        <v>2155</v>
      </c>
      <c r="W12" s="41" t="s">
        <v>110</v>
      </c>
      <c r="X12" s="34">
        <f>SUM(X4:X11)</f>
        <v>1768</v>
      </c>
      <c r="Y12" s="34">
        <f>SUM(Y5:Y11)</f>
        <v>367</v>
      </c>
      <c r="Z12" s="106">
        <f>SUM(Z5:Z11)</f>
        <v>960</v>
      </c>
      <c r="AA12" s="106">
        <f>SUM(AA4:AA11)</f>
        <v>3095</v>
      </c>
      <c r="AB12" s="100" t="s">
        <v>110</v>
      </c>
      <c r="AC12" s="34">
        <f>SUM(AC4:AC11)</f>
        <v>77</v>
      </c>
      <c r="AD12" s="100" t="s">
        <v>110</v>
      </c>
      <c r="AE12" s="100" t="s">
        <v>110</v>
      </c>
      <c r="AF12" s="100" t="s">
        <v>110</v>
      </c>
      <c r="AG12" s="100" t="s">
        <v>110</v>
      </c>
      <c r="AH12" s="100" t="s">
        <v>110</v>
      </c>
      <c r="AI12" s="69">
        <v>1</v>
      </c>
      <c r="AJ12" s="100" t="s">
        <v>110</v>
      </c>
      <c r="AK12" s="100" t="s">
        <v>110</v>
      </c>
      <c r="AL12" s="100" t="s">
        <v>110</v>
      </c>
      <c r="AM12" s="99">
        <f>SUM(AM5:AM11)</f>
        <v>8</v>
      </c>
      <c r="AN12" s="99">
        <f>SUM(AN7:AN11)</f>
        <v>3</v>
      </c>
      <c r="AO12" s="101">
        <f>SUM(AO7:AO11)</f>
        <v>7</v>
      </c>
    </row>
    <row r="13" ht="19.5" thickTop="1"/>
    <row r="14" spans="2:26" ht="18.75">
      <c r="B14" s="23" t="s">
        <v>42</v>
      </c>
      <c r="C14" s="21" t="s">
        <v>43</v>
      </c>
      <c r="G14" s="23" t="s">
        <v>42</v>
      </c>
      <c r="H14" s="7" t="s">
        <v>46</v>
      </c>
      <c r="O14" s="23" t="s">
        <v>42</v>
      </c>
      <c r="Q14" s="7" t="s">
        <v>54</v>
      </c>
      <c r="X14" s="23" t="s">
        <v>42</v>
      </c>
      <c r="Z14" s="7" t="s">
        <v>58</v>
      </c>
    </row>
    <row r="15" spans="3:17" ht="18.75">
      <c r="C15" s="21" t="s">
        <v>45</v>
      </c>
      <c r="G15" s="20"/>
      <c r="H15" s="7" t="s">
        <v>49</v>
      </c>
      <c r="Q15" s="7" t="s">
        <v>56</v>
      </c>
    </row>
    <row r="16" spans="8:17" ht="18.75">
      <c r="H16" s="7" t="s">
        <v>50</v>
      </c>
      <c r="Q16" s="7" t="s">
        <v>57</v>
      </c>
    </row>
  </sheetData>
  <sheetProtection/>
  <mergeCells count="9">
    <mergeCell ref="X2:Y2"/>
    <mergeCell ref="Z2:AG2"/>
    <mergeCell ref="AN2:AO2"/>
    <mergeCell ref="G2:H2"/>
    <mergeCell ref="I2:K2"/>
    <mergeCell ref="L2:N2"/>
    <mergeCell ref="T2:T3"/>
    <mergeCell ref="U2:U3"/>
    <mergeCell ref="V2:V3"/>
  </mergeCells>
  <printOptions/>
  <pageMargins left="0.35433070866141736" right="0.15748031496062992" top="0.7874015748031497" bottom="0.7874015748031497" header="0.5118110236220472" footer="0.5118110236220472"/>
  <pageSetup horizontalDpi="300" verticalDpi="300" orientation="landscape" pageOrder="overThenDown" r:id="rId1"/>
  <ignoredErrors>
    <ignoredError sqref="K4 K5:K11" formulaRange="1"/>
    <ignoredError sqref="K12" formula="1" formulaRange="1"/>
    <ignoredError sqref="U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Mr.KKD</cp:lastModifiedBy>
  <cp:lastPrinted>2021-05-16T13:05:46Z</cp:lastPrinted>
  <dcterms:created xsi:type="dcterms:W3CDTF">2007-06-04T07:08:27Z</dcterms:created>
  <dcterms:modified xsi:type="dcterms:W3CDTF">2022-04-04T09:38:35Z</dcterms:modified>
  <cp:category/>
  <cp:version/>
  <cp:contentType/>
  <cp:contentStatus/>
</cp:coreProperties>
</file>